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ml.chartshape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7440" windowHeight="8160"/>
  </bookViews>
  <sheets>
    <sheet name="Compression Adjustment" sheetId="35" r:id="rId1"/>
    <sheet name="Step Rate" sheetId="38" r:id="rId2"/>
    <sheet name="Adjustment Formular 1" sheetId="39" r:id="rId3"/>
    <sheet name="Exercise" sheetId="40" r:id="rId4"/>
  </sheets>
  <definedNames>
    <definedName name="_xlnm.Print_Area" localSheetId="0">'Compression Adjustment'!$A$1:$O$265</definedName>
  </definedNames>
  <calcPr calcId="124519"/>
</workbook>
</file>

<file path=xl/calcChain.xml><?xml version="1.0" encoding="utf-8"?>
<calcChain xmlns="http://schemas.openxmlformats.org/spreadsheetml/2006/main">
  <c r="F48" i="35"/>
  <c r="D247" i="40"/>
  <c r="D248" s="1"/>
  <c r="E265" s="1"/>
  <c r="F224"/>
  <c r="F223"/>
  <c r="D200"/>
  <c r="E259" s="1"/>
  <c r="F166"/>
  <c r="F165"/>
  <c r="D161"/>
  <c r="E258" s="1"/>
  <c r="F127"/>
  <c r="F126"/>
  <c r="D122"/>
  <c r="E257" s="1"/>
  <c r="F88"/>
  <c r="F87"/>
  <c r="D83"/>
  <c r="E256" s="1"/>
  <c r="F49"/>
  <c r="F48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H32"/>
  <c r="J31"/>
  <c r="I31"/>
  <c r="H31"/>
  <c r="J30"/>
  <c r="I30"/>
  <c r="H30"/>
  <c r="J29"/>
  <c r="I29"/>
  <c r="H29"/>
  <c r="M13" i="39"/>
  <c r="M14"/>
  <c r="M15"/>
  <c r="M16"/>
  <c r="M17"/>
  <c r="M18"/>
  <c r="N18" s="1"/>
  <c r="M19"/>
  <c r="M20"/>
  <c r="M21"/>
  <c r="M22"/>
  <c r="N22" s="1"/>
  <c r="M23"/>
  <c r="M24"/>
  <c r="M25"/>
  <c r="M26"/>
  <c r="M27"/>
  <c r="M28"/>
  <c r="M29"/>
  <c r="M30"/>
  <c r="M31"/>
  <c r="M32"/>
  <c r="M33"/>
  <c r="M34"/>
  <c r="M35"/>
  <c r="M36"/>
  <c r="M37"/>
  <c r="M38"/>
  <c r="M39"/>
  <c r="M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G38"/>
  <c r="G39"/>
  <c r="G30"/>
  <c r="G31"/>
  <c r="G32"/>
  <c r="G33"/>
  <c r="G34"/>
  <c r="G35"/>
  <c r="G36"/>
  <c r="G37"/>
  <c r="I32"/>
  <c r="I33"/>
  <c r="I34"/>
  <c r="I35"/>
  <c r="I36"/>
  <c r="I37"/>
  <c r="I38"/>
  <c r="I39"/>
  <c r="I30"/>
  <c r="I31"/>
  <c r="K31" s="1"/>
  <c r="J38" i="35"/>
  <c r="I38"/>
  <c r="N12" i="39"/>
  <c r="N20"/>
  <c r="N24"/>
  <c r="L14"/>
  <c r="L16"/>
  <c r="L18"/>
  <c r="L20"/>
  <c r="L22"/>
  <c r="L24"/>
  <c r="L12"/>
  <c r="K25"/>
  <c r="N25" s="1"/>
  <c r="K26"/>
  <c r="K27"/>
  <c r="N27" s="1"/>
  <c r="K28"/>
  <c r="K29"/>
  <c r="N29" s="1"/>
  <c r="K13"/>
  <c r="N13" s="1"/>
  <c r="K14"/>
  <c r="N14" s="1"/>
  <c r="K15"/>
  <c r="N15" s="1"/>
  <c r="K16"/>
  <c r="N16" s="1"/>
  <c r="K17"/>
  <c r="N17" s="1"/>
  <c r="K18"/>
  <c r="K19"/>
  <c r="N19" s="1"/>
  <c r="K20"/>
  <c r="K21"/>
  <c r="N21" s="1"/>
  <c r="K22"/>
  <c r="K23"/>
  <c r="N23" s="1"/>
  <c r="K24"/>
  <c r="K12"/>
  <c r="J12"/>
  <c r="I21"/>
  <c r="I22"/>
  <c r="I23"/>
  <c r="I24"/>
  <c r="I25"/>
  <c r="I26"/>
  <c r="I27"/>
  <c r="I28"/>
  <c r="I29"/>
  <c r="I13"/>
  <c r="I14"/>
  <c r="I15"/>
  <c r="I16"/>
  <c r="I17"/>
  <c r="I18"/>
  <c r="I19"/>
  <c r="I20"/>
  <c r="I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12"/>
  <c r="E40"/>
  <c r="F68" i="3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24" i="35"/>
  <c r="F223"/>
  <c r="H38"/>
  <c r="J37"/>
  <c r="I37"/>
  <c r="H37"/>
  <c r="F166"/>
  <c r="F165"/>
  <c r="F127"/>
  <c r="F126"/>
  <c r="D200"/>
  <c r="D161"/>
  <c r="F88"/>
  <c r="F87"/>
  <c r="D122"/>
  <c r="F49"/>
  <c r="F33" i="38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32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D247" i="35"/>
  <c r="D248" s="1"/>
  <c r="E265" s="1"/>
  <c r="E266" s="1"/>
  <c r="D83"/>
  <c r="J36"/>
  <c r="I36"/>
  <c r="J35"/>
  <c r="I35"/>
  <c r="J34"/>
  <c r="I34"/>
  <c r="J33"/>
  <c r="I33"/>
  <c r="H32"/>
  <c r="J31"/>
  <c r="I31"/>
  <c r="J30"/>
  <c r="I30"/>
  <c r="J29"/>
  <c r="I29"/>
  <c r="H29"/>
  <c r="H30"/>
  <c r="H31"/>
  <c r="H33"/>
  <c r="H34"/>
  <c r="H35"/>
  <c r="H36"/>
  <c r="E235"/>
  <c r="F235" s="1"/>
  <c r="E237"/>
  <c r="F237" s="1"/>
  <c r="E230"/>
  <c r="F230" s="1"/>
  <c r="E232"/>
  <c r="F232" s="1"/>
  <c r="E238"/>
  <c r="F238" s="1"/>
  <c r="E240"/>
  <c r="F240" s="1"/>
  <c r="E81" l="1"/>
  <c r="E79"/>
  <c r="E77"/>
  <c r="E75"/>
  <c r="E73"/>
  <c r="F73" s="1"/>
  <c r="E71"/>
  <c r="F71" s="1"/>
  <c r="E69"/>
  <c r="F69" s="1"/>
  <c r="E67"/>
  <c r="E65"/>
  <c r="E63"/>
  <c r="E61"/>
  <c r="E59"/>
  <c r="F59" s="1"/>
  <c r="E57"/>
  <c r="F57" s="1"/>
  <c r="E55"/>
  <c r="E80"/>
  <c r="F80" s="1"/>
  <c r="E76"/>
  <c r="E72"/>
  <c r="F72" s="1"/>
  <c r="E68"/>
  <c r="E64"/>
  <c r="F64" s="1"/>
  <c r="E60"/>
  <c r="E56"/>
  <c r="F56" s="1"/>
  <c r="E82"/>
  <c r="F82" s="1"/>
  <c r="E78"/>
  <c r="E74"/>
  <c r="F74" s="1"/>
  <c r="E70"/>
  <c r="F70" s="1"/>
  <c r="E66"/>
  <c r="F66" s="1"/>
  <c r="E62"/>
  <c r="E58"/>
  <c r="F58" s="1"/>
  <c r="E231"/>
  <c r="F231" s="1"/>
  <c r="E120"/>
  <c r="E118"/>
  <c r="E116"/>
  <c r="E114"/>
  <c r="E112"/>
  <c r="E110"/>
  <c r="E108"/>
  <c r="E106"/>
  <c r="E104"/>
  <c r="E102"/>
  <c r="E100"/>
  <c r="E98"/>
  <c r="E96"/>
  <c r="E94"/>
  <c r="E107"/>
  <c r="E103"/>
  <c r="F103" s="1"/>
  <c r="E99"/>
  <c r="E95"/>
  <c r="F95" s="1"/>
  <c r="E121"/>
  <c r="E119"/>
  <c r="F119" s="1"/>
  <c r="E117"/>
  <c r="F117" s="1"/>
  <c r="E115"/>
  <c r="E113"/>
  <c r="F113" s="1"/>
  <c r="E111"/>
  <c r="F111" s="1"/>
  <c r="E109"/>
  <c r="F109" s="1"/>
  <c r="E105"/>
  <c r="F105" s="1"/>
  <c r="E101"/>
  <c r="F101" s="1"/>
  <c r="E97"/>
  <c r="F97" s="1"/>
  <c r="E159"/>
  <c r="F159" s="1"/>
  <c r="E157"/>
  <c r="E155"/>
  <c r="E153"/>
  <c r="F153" s="1"/>
  <c r="E151"/>
  <c r="F151" s="1"/>
  <c r="E149"/>
  <c r="E147"/>
  <c r="E145"/>
  <c r="F145" s="1"/>
  <c r="E143"/>
  <c r="F143" s="1"/>
  <c r="E141"/>
  <c r="E139"/>
  <c r="E137"/>
  <c r="E135"/>
  <c r="E133"/>
  <c r="F133" s="1"/>
  <c r="E160"/>
  <c r="E158"/>
  <c r="F158" s="1"/>
  <c r="E156"/>
  <c r="F156" s="1"/>
  <c r="E154"/>
  <c r="E152"/>
  <c r="E150"/>
  <c r="F150" s="1"/>
  <c r="E148"/>
  <c r="F148" s="1"/>
  <c r="E146"/>
  <c r="E144"/>
  <c r="E142"/>
  <c r="F142" s="1"/>
  <c r="E140"/>
  <c r="F140" s="1"/>
  <c r="E138"/>
  <c r="E136"/>
  <c r="E134"/>
  <c r="F134" s="1"/>
  <c r="E198"/>
  <c r="E196"/>
  <c r="E194"/>
  <c r="E192"/>
  <c r="E190"/>
  <c r="E188"/>
  <c r="E186"/>
  <c r="E184"/>
  <c r="E182"/>
  <c r="E180"/>
  <c r="E178"/>
  <c r="E176"/>
  <c r="E174"/>
  <c r="E172"/>
  <c r="E199"/>
  <c r="E197"/>
  <c r="F197" s="1"/>
  <c r="E195"/>
  <c r="E193"/>
  <c r="F193" s="1"/>
  <c r="E191"/>
  <c r="E189"/>
  <c r="F189" s="1"/>
  <c r="E187"/>
  <c r="E185"/>
  <c r="F185" s="1"/>
  <c r="E183"/>
  <c r="E181"/>
  <c r="F181" s="1"/>
  <c r="E179"/>
  <c r="E177"/>
  <c r="F177" s="1"/>
  <c r="E175"/>
  <c r="E173"/>
  <c r="F173" s="1"/>
  <c r="F115"/>
  <c r="F107"/>
  <c r="F99"/>
  <c r="F78"/>
  <c r="F62"/>
  <c r="E244"/>
  <c r="F244" s="1"/>
  <c r="E242"/>
  <c r="F242" s="1"/>
  <c r="E236"/>
  <c r="F236" s="1"/>
  <c r="E234"/>
  <c r="F234" s="1"/>
  <c r="E245"/>
  <c r="F245" s="1"/>
  <c r="E246"/>
  <c r="F246" s="1"/>
  <c r="F155"/>
  <c r="F147"/>
  <c r="F139"/>
  <c r="F77"/>
  <c r="F199"/>
  <c r="F195"/>
  <c r="F191"/>
  <c r="F187"/>
  <c r="F183"/>
  <c r="F179"/>
  <c r="F175"/>
  <c r="F160"/>
  <c r="F152"/>
  <c r="F144"/>
  <c r="F136"/>
  <c r="E229"/>
  <c r="F229" s="1"/>
  <c r="F121"/>
  <c r="F137"/>
  <c r="E243"/>
  <c r="F243" s="1"/>
  <c r="E57" i="40"/>
  <c r="E59"/>
  <c r="E61"/>
  <c r="E63"/>
  <c r="E65"/>
  <c r="E67"/>
  <c r="E69"/>
  <c r="E71"/>
  <c r="E73"/>
  <c r="E75"/>
  <c r="E77"/>
  <c r="E79"/>
  <c r="E81"/>
  <c r="E55"/>
  <c r="E56"/>
  <c r="E58"/>
  <c r="E60"/>
  <c r="E62"/>
  <c r="E64"/>
  <c r="E66"/>
  <c r="E68"/>
  <c r="E70"/>
  <c r="E72"/>
  <c r="E74"/>
  <c r="E76"/>
  <c r="E78"/>
  <c r="E80"/>
  <c r="E82"/>
  <c r="E96"/>
  <c r="E98"/>
  <c r="E100"/>
  <c r="E102"/>
  <c r="E104"/>
  <c r="E106"/>
  <c r="E108"/>
  <c r="E110"/>
  <c r="E112"/>
  <c r="E114"/>
  <c r="E116"/>
  <c r="E118"/>
  <c r="E120"/>
  <c r="E94"/>
  <c r="E95"/>
  <c r="E97"/>
  <c r="E99"/>
  <c r="E101"/>
  <c r="E103"/>
  <c r="E105"/>
  <c r="E107"/>
  <c r="E109"/>
  <c r="E111"/>
  <c r="E113"/>
  <c r="E115"/>
  <c r="E117"/>
  <c r="E119"/>
  <c r="E121"/>
  <c r="E198"/>
  <c r="E196"/>
  <c r="E194"/>
  <c r="E192"/>
  <c r="E190"/>
  <c r="E188"/>
  <c r="E186"/>
  <c r="E184"/>
  <c r="E182"/>
  <c r="E180"/>
  <c r="E178"/>
  <c r="E176"/>
  <c r="E174"/>
  <c r="E172"/>
  <c r="E199"/>
  <c r="E197"/>
  <c r="E195"/>
  <c r="E193"/>
  <c r="E191"/>
  <c r="E189"/>
  <c r="E187"/>
  <c r="E185"/>
  <c r="E183"/>
  <c r="E181"/>
  <c r="E179"/>
  <c r="E177"/>
  <c r="E175"/>
  <c r="E173"/>
  <c r="E159"/>
  <c r="E157"/>
  <c r="E155"/>
  <c r="E153"/>
  <c r="E151"/>
  <c r="E149"/>
  <c r="E147"/>
  <c r="E145"/>
  <c r="E143"/>
  <c r="E141"/>
  <c r="E139"/>
  <c r="E137"/>
  <c r="E135"/>
  <c r="E133"/>
  <c r="E160"/>
  <c r="E158"/>
  <c r="E156"/>
  <c r="E154"/>
  <c r="E152"/>
  <c r="E150"/>
  <c r="E148"/>
  <c r="E146"/>
  <c r="E144"/>
  <c r="E142"/>
  <c r="E140"/>
  <c r="E138"/>
  <c r="E136"/>
  <c r="E134"/>
  <c r="E266"/>
  <c r="F199"/>
  <c r="E246"/>
  <c r="F246" s="1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E229"/>
  <c r="F229" s="1"/>
  <c r="E230"/>
  <c r="F230" s="1"/>
  <c r="E231"/>
  <c r="F231" s="1"/>
  <c r="E232"/>
  <c r="F232" s="1"/>
  <c r="E233"/>
  <c r="F233" s="1"/>
  <c r="E234"/>
  <c r="F234" s="1"/>
  <c r="E235"/>
  <c r="F235" s="1"/>
  <c r="E236"/>
  <c r="F236" s="1"/>
  <c r="E237"/>
  <c r="F237" s="1"/>
  <c r="E238"/>
  <c r="F238" s="1"/>
  <c r="E239"/>
  <c r="F239" s="1"/>
  <c r="E240"/>
  <c r="F240" s="1"/>
  <c r="E241"/>
  <c r="F241" s="1"/>
  <c r="E242"/>
  <c r="F242" s="1"/>
  <c r="E243"/>
  <c r="F243" s="1"/>
  <c r="E244"/>
  <c r="F244" s="1"/>
  <c r="E245"/>
  <c r="F245" s="1"/>
  <c r="N28" i="39"/>
  <c r="N26"/>
  <c r="L28"/>
  <c r="L26"/>
  <c r="L29"/>
  <c r="L27"/>
  <c r="L25"/>
  <c r="L23"/>
  <c r="L21"/>
  <c r="L19"/>
  <c r="L17"/>
  <c r="L15"/>
  <c r="L13"/>
  <c r="K38"/>
  <c r="N38" s="1"/>
  <c r="K36"/>
  <c r="N36" s="1"/>
  <c r="K34"/>
  <c r="N34" s="1"/>
  <c r="K32"/>
  <c r="N32" s="1"/>
  <c r="K39"/>
  <c r="N39" s="1"/>
  <c r="K37"/>
  <c r="N37" s="1"/>
  <c r="K35"/>
  <c r="N35" s="1"/>
  <c r="K33"/>
  <c r="N33" s="1"/>
  <c r="N31"/>
  <c r="L31"/>
  <c r="J40"/>
  <c r="K30"/>
  <c r="N30" s="1"/>
  <c r="F55" i="35"/>
  <c r="F63"/>
  <c r="F79"/>
  <c r="F135"/>
  <c r="F81"/>
  <c r="F65"/>
  <c r="F198"/>
  <c r="F196"/>
  <c r="F194"/>
  <c r="F192"/>
  <c r="F190"/>
  <c r="F188"/>
  <c r="F186"/>
  <c r="F184"/>
  <c r="F182"/>
  <c r="F180"/>
  <c r="F178"/>
  <c r="F176"/>
  <c r="F174"/>
  <c r="F172"/>
  <c r="F154"/>
  <c r="F146"/>
  <c r="F138"/>
  <c r="E233"/>
  <c r="F233" s="1"/>
  <c r="E241"/>
  <c r="F241" s="1"/>
  <c r="E239"/>
  <c r="F239" s="1"/>
  <c r="F61"/>
  <c r="F67"/>
  <c r="F75"/>
  <c r="F120"/>
  <c r="F118"/>
  <c r="F116"/>
  <c r="F114"/>
  <c r="F112"/>
  <c r="F110"/>
  <c r="F108"/>
  <c r="F106"/>
  <c r="F104"/>
  <c r="F102"/>
  <c r="F100"/>
  <c r="F98"/>
  <c r="F96"/>
  <c r="F94"/>
  <c r="F76"/>
  <c r="F68"/>
  <c r="F60"/>
  <c r="F157"/>
  <c r="F149"/>
  <c r="F141"/>
  <c r="F247" l="1"/>
  <c r="F247" i="40"/>
  <c r="F200"/>
  <c r="F161"/>
  <c r="F122"/>
  <c r="F83"/>
  <c r="L30" i="39"/>
  <c r="L33"/>
  <c r="N40"/>
  <c r="L35"/>
  <c r="L39"/>
  <c r="L34"/>
  <c r="L38"/>
  <c r="L37"/>
  <c r="L32"/>
  <c r="L36"/>
  <c r="F83" i="35"/>
  <c r="E83" s="1"/>
  <c r="E84" s="1"/>
  <c r="F161"/>
  <c r="E161" s="1"/>
  <c r="E162" s="1"/>
  <c r="F248"/>
  <c r="G265" s="1"/>
  <c r="G266" s="1"/>
  <c r="E247"/>
  <c r="F122"/>
  <c r="E122" s="1"/>
  <c r="E123" s="1"/>
  <c r="F200"/>
  <c r="E200" s="1"/>
  <c r="E201" s="1"/>
  <c r="E200" i="40" l="1"/>
  <c r="G259"/>
  <c r="E161"/>
  <c r="G258"/>
  <c r="E122"/>
  <c r="G257"/>
  <c r="E83"/>
  <c r="G256"/>
  <c r="F248"/>
  <c r="G265" s="1"/>
  <c r="E247"/>
  <c r="L40" i="39"/>
  <c r="M40"/>
  <c r="M41" s="1"/>
  <c r="K40"/>
  <c r="K41" s="1"/>
  <c r="E248" i="35"/>
  <c r="F265" s="1"/>
  <c r="F266" s="1"/>
  <c r="F267" s="1"/>
  <c r="E249"/>
  <c r="G12" i="39"/>
  <c r="G26"/>
  <c r="G21"/>
  <c r="G22"/>
  <c r="G18"/>
  <c r="G16"/>
  <c r="G29"/>
  <c r="G15"/>
  <c r="G24"/>
  <c r="G19"/>
  <c r="G23"/>
  <c r="G28"/>
  <c r="G20"/>
  <c r="G25"/>
  <c r="G27"/>
  <c r="G14"/>
  <c r="G17"/>
  <c r="G13"/>
  <c r="G40"/>
  <c r="E201" i="40" l="1"/>
  <c r="F259"/>
  <c r="E162"/>
  <c r="F258"/>
  <c r="E123"/>
  <c r="F257"/>
  <c r="E84"/>
  <c r="F256"/>
  <c r="G266"/>
  <c r="E249"/>
  <c r="E248"/>
  <c r="F265" s="1"/>
  <c r="F40" i="39"/>
  <c r="F41" s="1"/>
  <c r="I40"/>
  <c r="I41" s="1"/>
  <c r="F266" i="40" l="1"/>
  <c r="F267" s="1"/>
</calcChain>
</file>

<file path=xl/sharedStrings.xml><?xml version="1.0" encoding="utf-8"?>
<sst xmlns="http://schemas.openxmlformats.org/spreadsheetml/2006/main" count="926" uniqueCount="331">
  <si>
    <t xml:space="preserve"> </t>
  </si>
  <si>
    <t>A</t>
  </si>
  <si>
    <t>B</t>
  </si>
  <si>
    <t>C</t>
  </si>
  <si>
    <t>ระดับ</t>
  </si>
  <si>
    <t>D</t>
  </si>
  <si>
    <t>E</t>
  </si>
  <si>
    <t xml:space="preserve">รายชื่อพนักงาน </t>
  </si>
  <si>
    <t xml:space="preserve">อัตราเงินเดือนใหม่ </t>
  </si>
  <si>
    <t xml:space="preserve">คำนวณตามสูตร </t>
  </si>
  <si>
    <t>#</t>
  </si>
  <si>
    <t xml:space="preserve">เงินเดือนปัจจุบัน </t>
  </si>
  <si>
    <t>สูตรคำนวณการปรับตามผลกระทบ</t>
  </si>
  <si>
    <t xml:space="preserve">อัตราการปรับ   = </t>
  </si>
  <si>
    <t xml:space="preserve">(เงินเดือนปัจจุบัน - อัตราแรกจ้างเดิม) x ตัวคูณ + อัตราแรกจ้างใหม่ – เงินเดือนปัจจุบัน </t>
  </si>
  <si>
    <t>สมมุติ</t>
  </si>
  <si>
    <t>บาท</t>
  </si>
  <si>
    <t xml:space="preserve">ตัวคูณ                           = </t>
  </si>
  <si>
    <t xml:space="preserve">อัตราแรกจ้างใหม่         =  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</si>
  <si>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</si>
  <si>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</si>
  <si>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</si>
  <si>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</si>
  <si>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</si>
  <si>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</si>
  <si>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</si>
  <si>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</si>
  <si>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</si>
  <si>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</si>
  <si>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</si>
  <si>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</si>
  <si>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</si>
  <si>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</si>
  <si>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</si>
  <si>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</si>
  <si>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</si>
  <si>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</si>
  <si>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</si>
  <si>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สาขาวิชา</t>
  </si>
  <si>
    <t>อัตราแรกจ้างเดิม</t>
  </si>
  <si>
    <t>อัตราแรกจ้างใหม่</t>
  </si>
  <si>
    <t>วิศวกรรมศาสตร์</t>
  </si>
  <si>
    <t>ปริญญาตรี</t>
  </si>
  <si>
    <t>คอมพิวเตอร์</t>
  </si>
  <si>
    <t>บัญชี / การเงิน</t>
  </si>
  <si>
    <t>สังคมศาสตร์ และอื่นๆ</t>
  </si>
  <si>
    <t>ปวส.</t>
  </si>
  <si>
    <t>เทคนิค</t>
  </si>
  <si>
    <t>พาณิชย์</t>
  </si>
  <si>
    <t>ปวช.</t>
  </si>
  <si>
    <t>อัตราเพิ่ม</t>
  </si>
  <si>
    <t>ความต่างเดิม</t>
  </si>
  <si>
    <t>ความต่างใหม่</t>
  </si>
  <si>
    <t>รวม</t>
  </si>
  <si>
    <t xml:space="preserve">(ค่าแรงปัจจุบัน - ค่าจ้างขั้นต่ำเดิม) x ตัวคูณ + ค่าจ้างขั้นต่ำใหม่ – ค่าแรงปัจจุบัน </t>
  </si>
  <si>
    <t xml:space="preserve">ค่าจ้างขั้นต่ำใหม่         =  </t>
  </si>
  <si>
    <t xml:space="preserve">อัตราแรกจ้างเดิม   =  </t>
  </si>
  <si>
    <t xml:space="preserve">ค่าจ้างขั้นต่ำเดิม         =  </t>
  </si>
  <si>
    <t xml:space="preserve">ตัวคูณ                          = </t>
  </si>
  <si>
    <t xml:space="preserve">ค่าแรงปัจจุบัน </t>
  </si>
  <si>
    <t xml:space="preserve">ค่าแรงใหม่ </t>
  </si>
  <si>
    <t>ม3 /ม6</t>
  </si>
  <si>
    <t>ทบทวนอัตราแรกจ้างตามวุฒิการศึกษาที่เหมาะสม</t>
  </si>
  <si>
    <t xml:space="preserve">จำนวนเงินที่จะปรับให้ </t>
  </si>
  <si>
    <t>Y</t>
  </si>
  <si>
    <t>Z</t>
  </si>
  <si>
    <t>AA</t>
  </si>
  <si>
    <t>AB</t>
  </si>
  <si>
    <t>อัตราการปรับ</t>
  </si>
  <si>
    <t>อัตราการปรับ % ของค่าใช้จ่ายเงินเดือนรวม</t>
  </si>
  <si>
    <t>%</t>
  </si>
  <si>
    <t>คำนวณอัตราการปรับตามวุฒิการศึกษาของพนักงานรายเดือน แยกเป็นกลุ่ม</t>
  </si>
  <si>
    <t>คำนวณอัตราการปรับอัตราค่าจ้างขั้นต่ำของพนักงานรายวันทั้งหมด</t>
  </si>
  <si>
    <t>อัตราการปรับ % ของค่าใช้จ่ายค่าแรงรวม</t>
  </si>
  <si>
    <t>ต่อเดือน</t>
  </si>
  <si>
    <t>รายวัน</t>
  </si>
  <si>
    <t>อัตราการปรับเพิ่ม</t>
  </si>
  <si>
    <t>เงินเดือนใหม่รวม</t>
  </si>
  <si>
    <t>เงินเดือนปัจจุบันรวม</t>
  </si>
  <si>
    <t>รวมทั้งสิ้น</t>
  </si>
  <si>
    <t>อัตราการเพิ่ม %</t>
  </si>
  <si>
    <t>วุฒิการศึกษา</t>
  </si>
  <si>
    <t>หมายเหตุ</t>
  </si>
  <si>
    <t>กรณีรวมเงินได้อื่นประเภทใดเข้าในเงินเดือน ให้นำเงินได้อื่นนั้นรวมในอัตราแรกจ้างเดิมด้วย</t>
  </si>
  <si>
    <t>ตัวอย่าง</t>
  </si>
  <si>
    <t>คำนวณประมาณการค่าใช้จ่ายที่เพิ่มขึ้นรวมทั้งหมด และคิดเป็นร้อยละของค่าใช้จ่ายเงินเดือนและเงินได้รวม</t>
  </si>
  <si>
    <t>-</t>
  </si>
  <si>
    <t>ช่วงค่าแรงปัจจุบัน</t>
  </si>
  <si>
    <t>ต่ำสุด</t>
  </si>
  <si>
    <t>สูงสุด</t>
  </si>
  <si>
    <t>ค่าจ้างเดิม</t>
  </si>
  <si>
    <t>ค่าจ้างใหม่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</si>
  <si>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</si>
  <si>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</si>
  <si>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</si>
  <si>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</si>
  <si>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</si>
  <si>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</si>
  <si>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</si>
  <si>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</si>
  <si>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</si>
  <si>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</si>
  <si>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</si>
  <si>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</si>
  <si>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</si>
  <si>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</si>
  <si>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</si>
  <si>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</si>
  <si>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</si>
  <si>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</si>
  <si>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</si>
  <si>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</si>
  <si>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</si>
  <si>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</si>
  <si>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</si>
  <si>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</si>
  <si>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</si>
  <si>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</si>
  <si>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</si>
  <si>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</si>
  <si>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</si>
  <si>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</si>
  <si>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</si>
  <si>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</si>
  <si>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</si>
  <si>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</si>
  <si>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</si>
  <si>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</si>
  <si>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ขั้นตอนการคำนวณการปรับขึ้นค่าจ้างขั้นต่ำและอัตราจ้างพนักงานปริญญาตรี</t>
  </si>
  <si>
    <t>1. วิศวกรรมศาสตร์</t>
  </si>
  <si>
    <t>2. คอมพิวเตอร์</t>
  </si>
  <si>
    <t>3. บัญชี / การเงิน</t>
  </si>
  <si>
    <t>4. สังคมศาสตร์และอื่นๆ</t>
  </si>
  <si>
    <t>I.</t>
  </si>
  <si>
    <t>II.</t>
  </si>
  <si>
    <t>III.</t>
  </si>
  <si>
    <t>รายเดือน</t>
  </si>
  <si>
    <t>IV.</t>
  </si>
  <si>
    <t>รยเดือน</t>
  </si>
  <si>
    <t>กราฟ</t>
  </si>
  <si>
    <t>5. ปวส. เทคนิค</t>
  </si>
  <si>
    <t>6. ปวส. พาณิชย์</t>
  </si>
  <si>
    <t>7. ปวช. เทคนิค</t>
  </si>
  <si>
    <t>8. ปวช.พาณิชย์</t>
  </si>
  <si>
    <t>9. ม3 / ม6  รายเดือน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</si>
  <si>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</si>
  <si>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</si>
  <si>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</si>
  <si>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</si>
  <si>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</si>
  <si>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</si>
  <si>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</si>
  <si>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</si>
  <si>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</si>
  <si>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</si>
  <si>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</si>
  <si>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</si>
  <si>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</si>
  <si>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</si>
  <si>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</si>
  <si>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</si>
  <si>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</si>
  <si>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</si>
  <si>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</si>
  <si>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</si>
  <si>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</si>
  <si>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</si>
  <si>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</si>
  <si>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</si>
  <si>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</si>
  <si>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</si>
  <si>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</si>
  <si>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</si>
  <si>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</si>
  <si>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</si>
  <si>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</si>
  <si>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</si>
  <si>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</si>
  <si>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</si>
  <si>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</si>
  <si>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</si>
  <si>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</si>
  <si>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</si>
  <si>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</si>
  <si>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</si>
  <si>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</si>
  <si>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</si>
  <si>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</si>
  <si>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</si>
  <si>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</si>
  <si>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</si>
  <si>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</si>
  <si>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</si>
  <si>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</si>
  <si>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</si>
  <si>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</si>
  <si>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</si>
  <si>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</si>
  <si>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</si>
  <si>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</si>
  <si>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</si>
  <si>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</si>
  <si>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</si>
  <si>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</si>
  <si>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</si>
  <si>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</si>
  <si>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</si>
  <si>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</si>
  <si>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</si>
  <si>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</si>
  <si>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</si>
  <si>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</si>
  <si>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</si>
  <si>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</si>
  <si>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</si>
  <si>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</si>
  <si>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</si>
  <si>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</si>
  <si>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</si>
  <si>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</si>
  <si>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</si>
  <si>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</si>
  <si>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</si>
  <si>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</si>
  <si>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</si>
  <si>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</si>
  <si>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</si>
  <si>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</si>
  <si>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</si>
  <si>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</si>
  <si>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</si>
  <si>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</si>
  <si>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</si>
  <si>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</si>
  <si>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</si>
  <si>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</si>
  <si>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</si>
  <si>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</si>
  <si>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</si>
  <si>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</si>
  <si>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</si>
  <si>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</si>
  <si>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</si>
  <si>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</si>
  <si>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</si>
  <si>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</si>
  <si>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</si>
  <si>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</si>
  <si>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</si>
  <si>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</si>
  <si>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</si>
  <si>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</si>
  <si>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</si>
  <si>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</si>
  <si>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</si>
  <si>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</si>
  <si>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</si>
  <si>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</si>
  <si>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</si>
  <si>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</si>
  <si>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</si>
  <si>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</si>
  <si>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</si>
  <si>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</si>
  <si>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</si>
  <si>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</si>
  <si>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</si>
  <si>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</si>
  <si>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</si>
  <si>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</si>
  <si>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</si>
  <si>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</si>
  <si>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</si>
  <si>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</si>
  <si>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</si>
  <si>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</si>
  <si>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</si>
  <si>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</si>
  <si>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</si>
  <si>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</si>
  <si>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</si>
  <si>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</si>
  <si>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</si>
  <si>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</si>
  <si>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</si>
  <si>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</si>
  <si>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</si>
  <si>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</si>
  <si>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</si>
  <si>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</si>
  <si>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</si>
  <si>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</si>
  <si>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</si>
  <si>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</si>
  <si>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</si>
  <si>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ตัวอย่าง : สังคมศาสตร์</t>
  </si>
  <si>
    <t>อัตราต่ำสุดของโครงสร้างเงินเดือน</t>
  </si>
  <si>
    <t>ระดับงาน</t>
  </si>
  <si>
    <t xml:space="preserve">1. จำนวนเงินที่ปรับผลกระทบ </t>
  </si>
  <si>
    <t xml:space="preserve">2. จำนวนเงินที่ปรับผลกระทบ </t>
  </si>
  <si>
    <t>อัตราการขึ้นเงินเดือนตามผลงาน</t>
  </si>
  <si>
    <t>อัตราเงินเดือนใหม่ 1</t>
  </si>
  <si>
    <t>อัตราเงินเดือนใหม่ 2</t>
  </si>
  <si>
    <t>of Individual Base</t>
  </si>
  <si>
    <t>อัตราเงินเดือนใหม่ 3</t>
  </si>
  <si>
    <t>อัตราการขึ้นเงินเดือนรวม1+2+3</t>
  </si>
  <si>
    <t>% of Current Base</t>
  </si>
  <si>
    <t>อัตราแรกจ้าง</t>
  </si>
  <si>
    <t>Min โครงสร้างเงินเดือน</t>
  </si>
  <si>
    <t>เงินขึ้นตามผลงาน</t>
  </si>
  <si>
    <t xml:space="preserve">กรณีปรับโครงสร้างเงินเดือนด้วย </t>
  </si>
  <si>
    <t>ให้ปรับอัตราค่าจ้างขั้นต่ำและอัตราแรกจ้างพนักงานก่อน ซึ่งจะได้อัตราเงินเดือนใหม่</t>
  </si>
  <si>
    <t>นำอัตราเงินเดือนใหม่ เปรียบเทียบกับโครงสร้างเงินเดือน และพิจารณาปรับตามผลกระทบ</t>
  </si>
  <si>
    <t>เข้าสู่โครงสร้างเงินเดือนใหม่</t>
  </si>
  <si>
    <t>นำผลการคำนวณปรับทั้ง 2 กรณีมารวมกัน และพิจารณาความเหมาะสมเป็นรายบุคคลอีกครั้ง</t>
  </si>
  <si>
    <t>V.</t>
  </si>
  <si>
    <t>Option 1 : ปรับเป็นขั้นบันได</t>
  </si>
  <si>
    <t>เปรียบเทียบ Option 2</t>
  </si>
  <si>
    <t xml:space="preserve"> II.</t>
  </si>
  <si>
    <t>แบบฝึกหัด</t>
  </si>
  <si>
    <t>การคำนวณการปรับขึ้นค่าจ้างขั้นต่ำและอัตราจ้างพนักงานปริญญาตรี</t>
  </si>
  <si>
    <t xml:space="preserve">พิจารณาแยกประเภทและกำหนดแนวทางบริหารเงินได้อื่นในสภาพการทำงานปกติ </t>
  </si>
  <si>
    <t>ทำเครื่องหมาย / ในรายการต่อไปนี้</t>
  </si>
  <si>
    <t>1. รายการใดบ้างที่ควรพิจารณารวมในเงินเดือนมูลฐาน</t>
  </si>
  <si>
    <t>2. รายการใดบ้างที่จะใช้รวมคำนวณในเงินได้รวม</t>
  </si>
  <si>
    <t>1. รวมในเงินเดือน</t>
  </si>
  <si>
    <t>2. รวมคำนวณเงินได้รวม</t>
  </si>
  <si>
    <t>Cost of Living Allowance</t>
  </si>
  <si>
    <t>Other Fix Income</t>
  </si>
  <si>
    <t>Professional  Allowance</t>
  </si>
  <si>
    <t>Position Allowance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</si>
</sst>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[$-D00041E]0"/>
  </numFmts>
  <fonts count="19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1"/>
      <name val="Tahoma"/>
      <family val="2"/>
    </font>
    <font>
      <sz val="11"/>
      <name val="Tahoma"/>
      <family val="2"/>
    </font>
    <font>
      <b/>
      <sz val="14"/>
      <name val="Cordia New"/>
      <family val="2"/>
    </font>
    <font>
      <b/>
      <sz val="11"/>
      <color rgb="FF0070C0"/>
      <name val="Tahoma"/>
      <family val="2"/>
    </font>
    <font>
      <sz val="10.5"/>
      <color rgb="FF000000"/>
      <name val="Tahoma"/>
      <family val="2"/>
    </font>
    <font>
      <sz val="10.5"/>
      <color rgb="FFFF0000"/>
      <name val="Tahoma"/>
      <family val="2"/>
    </font>
    <font>
      <sz val="11"/>
      <color rgb="FF0070C0"/>
      <name val="Tahoma"/>
      <family val="2"/>
    </font>
    <font>
      <b/>
      <sz val="11"/>
      <color rgb="FFFF0000"/>
      <name val="Tahoma"/>
      <family val="2"/>
    </font>
    <font>
      <sz val="11"/>
      <color theme="1"/>
      <name val="Tahoma"/>
      <family val="2"/>
    </font>
    <font>
      <sz val="11"/>
      <color rgb="FFFF0000"/>
      <name val="Tahoma"/>
      <family val="2"/>
    </font>
    <font>
      <b/>
      <sz val="11"/>
      <color rgb="FF3D3DB7"/>
      <name val="Tahoma"/>
      <family val="2"/>
    </font>
    <font>
      <sz val="11"/>
      <color rgb="FF000000"/>
      <name val="Tahoma"/>
      <family val="2"/>
    </font>
    <font>
      <b/>
      <sz val="14"/>
      <color rgb="FFFF0000"/>
      <name val="Cordia New"/>
      <family val="2"/>
    </font>
    <font>
      <sz val="14"/>
      <color rgb="FF0070C0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6" fillId="0" borderId="0" xfId="0" applyFont="1"/>
    <xf numFmtId="0" fontId="7" fillId="2" borderId="12" xfId="0" applyFont="1" applyFill="1" applyBorder="1" applyAlignment="1">
      <alignment horizontal="center" vertical="center" wrapText="1" readingOrder="1"/>
    </xf>
    <xf numFmtId="0" fontId="7" fillId="3" borderId="12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/>
    </xf>
    <xf numFmtId="165" fontId="8" fillId="2" borderId="12" xfId="1" applyNumberFormat="1" applyFont="1" applyFill="1" applyBorder="1" applyAlignment="1">
      <alignment horizontal="center" vertical="center" wrapText="1" readingOrder="1"/>
    </xf>
    <xf numFmtId="165" fontId="4" fillId="4" borderId="0" xfId="1" applyNumberFormat="1" applyFont="1" applyFill="1"/>
    <xf numFmtId="165" fontId="7" fillId="2" borderId="12" xfId="1" applyNumberFormat="1" applyFont="1" applyFill="1" applyBorder="1" applyAlignment="1">
      <alignment horizontal="center" vertical="center" wrapText="1" readingOrder="1"/>
    </xf>
    <xf numFmtId="165" fontId="7" fillId="3" borderId="12" xfId="1" applyNumberFormat="1" applyFont="1" applyFill="1" applyBorder="1" applyAlignment="1">
      <alignment horizontal="center" vertical="center" wrapText="1" readingOrder="1"/>
    </xf>
    <xf numFmtId="0" fontId="9" fillId="0" borderId="0" xfId="0" applyFont="1"/>
    <xf numFmtId="0" fontId="10" fillId="0" borderId="0" xfId="0" applyFont="1"/>
    <xf numFmtId="0" fontId="7" fillId="5" borderId="13" xfId="0" applyFont="1" applyFill="1" applyBorder="1" applyAlignment="1">
      <alignment horizontal="center" vertical="center" wrapText="1" readingOrder="1"/>
    </xf>
    <xf numFmtId="0" fontId="7" fillId="5" borderId="14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 readingOrder="1"/>
    </xf>
    <xf numFmtId="0" fontId="0" fillId="6" borderId="1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0" fontId="0" fillId="7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65" fontId="11" fillId="8" borderId="2" xfId="1" applyNumberFormat="1" applyFont="1" applyFill="1" applyBorder="1" applyAlignment="1">
      <alignment horizontal="center"/>
    </xf>
    <xf numFmtId="165" fontId="11" fillId="0" borderId="3" xfId="1" applyNumberFormat="1" applyFont="1" applyBorder="1"/>
    <xf numFmtId="165" fontId="11" fillId="8" borderId="0" xfId="1" applyNumberFormat="1" applyFont="1" applyFill="1" applyBorder="1" applyAlignment="1">
      <alignment horizontal="center"/>
    </xf>
    <xf numFmtId="165" fontId="11" fillId="0" borderId="4" xfId="1" applyNumberFormat="1" applyFont="1" applyBorder="1"/>
    <xf numFmtId="165" fontId="11" fillId="8" borderId="5" xfId="1" applyNumberFormat="1" applyFont="1" applyFill="1" applyBorder="1" applyAlignment="1">
      <alignment horizontal="center"/>
    </xf>
    <xf numFmtId="165" fontId="11" fillId="0" borderId="6" xfId="1" applyNumberFormat="1" applyFont="1" applyBorder="1"/>
    <xf numFmtId="0" fontId="12" fillId="0" borderId="0" xfId="0" applyFont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9" borderId="7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5" fontId="9" fillId="10" borderId="3" xfId="1" applyNumberFormat="1" applyFont="1" applyFill="1" applyBorder="1" applyAlignment="1">
      <alignment horizontal="center"/>
    </xf>
    <xf numFmtId="165" fontId="4" fillId="0" borderId="3" xfId="0" applyNumberFormat="1" applyFont="1" applyBorder="1"/>
    <xf numFmtId="165" fontId="12" fillId="0" borderId="3" xfId="1" applyNumberFormat="1" applyFont="1" applyBorder="1"/>
    <xf numFmtId="0" fontId="3" fillId="9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5" fontId="9" fillId="10" borderId="4" xfId="1" applyNumberFormat="1" applyFont="1" applyFill="1" applyBorder="1" applyAlignment="1">
      <alignment horizontal="center"/>
    </xf>
    <xf numFmtId="165" fontId="4" fillId="0" borderId="4" xfId="0" applyNumberFormat="1" applyFont="1" applyBorder="1"/>
    <xf numFmtId="165" fontId="12" fillId="0" borderId="4" xfId="1" applyNumberFormat="1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5" fontId="10" fillId="10" borderId="6" xfId="1" applyNumberFormat="1" applyFont="1" applyFill="1" applyBorder="1" applyAlignment="1">
      <alignment horizontal="center"/>
    </xf>
    <xf numFmtId="165" fontId="12" fillId="0" borderId="6" xfId="1" applyNumberFormat="1" applyFont="1" applyBorder="1"/>
    <xf numFmtId="165" fontId="9" fillId="10" borderId="6" xfId="1" applyNumberFormat="1" applyFont="1" applyFill="1" applyBorder="1" applyAlignment="1">
      <alignment horizontal="center"/>
    </xf>
    <xf numFmtId="165" fontId="4" fillId="0" borderId="6" xfId="0" applyNumberFormat="1" applyFont="1" applyBorder="1"/>
    <xf numFmtId="0" fontId="3" fillId="9" borderId="10" xfId="0" applyFont="1" applyFill="1" applyBorder="1" applyAlignment="1">
      <alignment horizontal="center"/>
    </xf>
    <xf numFmtId="0" fontId="13" fillId="0" borderId="0" xfId="0" applyFont="1" applyAlignment="1">
      <alignment horizontal="left" readingOrder="1"/>
    </xf>
    <xf numFmtId="3" fontId="4" fillId="8" borderId="0" xfId="0" applyNumberFormat="1" applyFont="1" applyFill="1"/>
    <xf numFmtId="0" fontId="4" fillId="0" borderId="0" xfId="0" applyFont="1" applyAlignment="1">
      <alignment horizontal="center"/>
    </xf>
    <xf numFmtId="3" fontId="4" fillId="10" borderId="0" xfId="0" applyNumberFormat="1" applyFont="1" applyFill="1"/>
    <xf numFmtId="0" fontId="4" fillId="11" borderId="0" xfId="0" applyFont="1" applyFill="1"/>
    <xf numFmtId="0" fontId="4" fillId="0" borderId="0" xfId="0" applyFont="1" applyFill="1"/>
    <xf numFmtId="0" fontId="14" fillId="5" borderId="13" xfId="0" applyFont="1" applyFill="1" applyBorder="1" applyAlignment="1">
      <alignment horizontal="center" vertical="center" wrapText="1" readingOrder="1"/>
    </xf>
    <xf numFmtId="0" fontId="14" fillId="5" borderId="14" xfId="0" applyFont="1" applyFill="1" applyBorder="1" applyAlignment="1">
      <alignment horizontal="center" vertical="center" wrapText="1" readingOrder="1"/>
    </xf>
    <xf numFmtId="0" fontId="4" fillId="0" borderId="0" xfId="0" quotePrefix="1" applyFont="1" applyAlignment="1">
      <alignment horizontal="center"/>
    </xf>
    <xf numFmtId="0" fontId="14" fillId="2" borderId="12" xfId="0" applyFont="1" applyFill="1" applyBorder="1" applyAlignment="1">
      <alignment horizontal="center" vertical="center" wrapText="1" readingOrder="1"/>
    </xf>
    <xf numFmtId="165" fontId="14" fillId="2" borderId="12" xfId="1" applyNumberFormat="1" applyFont="1" applyFill="1" applyBorder="1" applyAlignment="1">
      <alignment horizontal="center" vertical="center" wrapText="1" readingOrder="1"/>
    </xf>
    <xf numFmtId="165" fontId="12" fillId="2" borderId="12" xfId="1" applyNumberFormat="1" applyFont="1" applyFill="1" applyBorder="1" applyAlignment="1">
      <alignment horizontal="center" vertical="center" wrapText="1" readingOrder="1"/>
    </xf>
    <xf numFmtId="0" fontId="14" fillId="3" borderId="12" xfId="0" applyFont="1" applyFill="1" applyBorder="1" applyAlignment="1">
      <alignment horizontal="center" vertical="center" wrapText="1" readingOrder="1"/>
    </xf>
    <xf numFmtId="165" fontId="14" fillId="3" borderId="12" xfId="1" applyNumberFormat="1" applyFont="1" applyFill="1" applyBorder="1" applyAlignment="1">
      <alignment horizontal="center" vertical="center" wrapText="1" readingOrder="1"/>
    </xf>
    <xf numFmtId="0" fontId="14" fillId="3" borderId="0" xfId="0" applyFont="1" applyFill="1" applyBorder="1" applyAlignment="1">
      <alignment horizontal="center" vertical="center" wrapText="1" readingOrder="1"/>
    </xf>
    <xf numFmtId="165" fontId="14" fillId="3" borderId="0" xfId="1" applyNumberFormat="1" applyFont="1" applyFill="1" applyBorder="1" applyAlignment="1">
      <alignment horizontal="center" vertical="center" wrapText="1" readingOrder="1"/>
    </xf>
    <xf numFmtId="0" fontId="4" fillId="4" borderId="0" xfId="0" applyFont="1" applyFill="1"/>
    <xf numFmtId="164" fontId="14" fillId="2" borderId="0" xfId="1" applyNumberFormat="1" applyFont="1" applyFill="1" applyBorder="1" applyAlignment="1">
      <alignment horizontal="center" vertical="center" wrapText="1" readingOrder="1"/>
    </xf>
    <xf numFmtId="166" fontId="4" fillId="9" borderId="0" xfId="0" applyNumberFormat="1" applyFont="1" applyFill="1" applyAlignment="1">
      <alignment horizontal="center"/>
    </xf>
    <xf numFmtId="165" fontId="4" fillId="11" borderId="0" xfId="1" applyNumberFormat="1" applyFont="1" applyFill="1"/>
    <xf numFmtId="0" fontId="4" fillId="0" borderId="0" xfId="0" applyFont="1" applyFill="1" applyBorder="1"/>
    <xf numFmtId="0" fontId="4" fillId="7" borderId="0" xfId="0" applyFont="1" applyFill="1" applyAlignment="1">
      <alignment horizontal="center"/>
    </xf>
    <xf numFmtId="0" fontId="4" fillId="12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3" fillId="6" borderId="0" xfId="0" applyFont="1" applyFill="1"/>
    <xf numFmtId="165" fontId="4" fillId="0" borderId="0" xfId="0" applyNumberFormat="1" applyFont="1"/>
    <xf numFmtId="165" fontId="3" fillId="6" borderId="0" xfId="0" applyNumberFormat="1" applyFont="1" applyFill="1"/>
    <xf numFmtId="165" fontId="4" fillId="7" borderId="0" xfId="1" applyNumberFormat="1" applyFont="1" applyFill="1"/>
    <xf numFmtId="165" fontId="3" fillId="7" borderId="0" xfId="1" applyNumberFormat="1" applyFont="1" applyFill="1"/>
    <xf numFmtId="0" fontId="4" fillId="4" borderId="0" xfId="0" applyFont="1" applyFill="1" applyAlignment="1">
      <alignment horizontal="center"/>
    </xf>
    <xf numFmtId="2" fontId="3" fillId="4" borderId="0" xfId="0" applyNumberFormat="1" applyFont="1" applyFill="1"/>
    <xf numFmtId="0" fontId="3" fillId="9" borderId="11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5" fontId="10" fillId="10" borderId="3" xfId="1" applyNumberFormat="1" applyFont="1" applyFill="1" applyBorder="1" applyAlignment="1">
      <alignment horizontal="center"/>
    </xf>
    <xf numFmtId="166" fontId="2" fillId="0" borderId="0" xfId="0" applyNumberFormat="1" applyFont="1" applyAlignment="1">
      <alignment horizontal="center" vertical="center"/>
    </xf>
    <xf numFmtId="0" fontId="14" fillId="5" borderId="13" xfId="0" applyFont="1" applyFill="1" applyBorder="1" applyAlignment="1">
      <alignment horizontal="center" vertical="center" wrapText="1" readingOrder="1"/>
    </xf>
    <xf numFmtId="0" fontId="14" fillId="5" borderId="14" xfId="0" applyFont="1" applyFill="1" applyBorder="1" applyAlignment="1">
      <alignment horizontal="center" vertical="center" wrapText="1" readingOrder="1"/>
    </xf>
    <xf numFmtId="9" fontId="4" fillId="14" borderId="0" xfId="0" applyNumberFormat="1" applyFont="1" applyFill="1"/>
    <xf numFmtId="164" fontId="9" fillId="2" borderId="12" xfId="1" applyNumberFormat="1" applyFont="1" applyFill="1" applyBorder="1" applyAlignment="1">
      <alignment horizontal="center" vertical="center" wrapText="1" readingOrder="1"/>
    </xf>
    <xf numFmtId="164" fontId="4" fillId="4" borderId="0" xfId="1" applyNumberFormat="1" applyFont="1" applyFill="1"/>
    <xf numFmtId="0" fontId="15" fillId="0" borderId="0" xfId="0" applyFont="1"/>
    <xf numFmtId="0" fontId="14" fillId="5" borderId="13" xfId="0" applyFont="1" applyFill="1" applyBorder="1" applyAlignment="1">
      <alignment horizontal="center" vertical="center" wrapText="1" readingOrder="1"/>
    </xf>
    <xf numFmtId="0" fontId="14" fillId="5" borderId="14" xfId="0" applyFont="1" applyFill="1" applyBorder="1" applyAlignment="1">
      <alignment horizontal="center" vertical="center" wrapText="1" readingOrder="1"/>
    </xf>
    <xf numFmtId="0" fontId="14" fillId="15" borderId="12" xfId="0" applyFont="1" applyFill="1" applyBorder="1" applyAlignment="1">
      <alignment horizontal="center" vertical="center" wrapText="1" readingOrder="1"/>
    </xf>
    <xf numFmtId="165" fontId="12" fillId="15" borderId="12" xfId="1" applyNumberFormat="1" applyFont="1" applyFill="1" applyBorder="1" applyAlignment="1">
      <alignment horizontal="center" vertical="center" wrapText="1" readingOrder="1"/>
    </xf>
    <xf numFmtId="165" fontId="4" fillId="6" borderId="0" xfId="0" applyNumberFormat="1" applyFont="1" applyFill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0" fillId="0" borderId="0" xfId="0" applyFont="1" applyAlignment="1">
      <alignment horizontal="center"/>
    </xf>
    <xf numFmtId="165" fontId="12" fillId="2" borderId="12" xfId="1" applyNumberFormat="1" applyFont="1" applyFill="1" applyBorder="1" applyAlignment="1">
      <alignment horizontal="right" vertical="center" wrapText="1" readingOrder="1"/>
    </xf>
    <xf numFmtId="0" fontId="4" fillId="0" borderId="1" xfId="0" applyFont="1" applyBorder="1"/>
    <xf numFmtId="0" fontId="4" fillId="0" borderId="15" xfId="0" applyFont="1" applyBorder="1"/>
    <xf numFmtId="0" fontId="4" fillId="0" borderId="8" xfId="0" applyFont="1" applyBorder="1"/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11" xfId="0" applyFont="1" applyBorder="1"/>
    <xf numFmtId="0" fontId="4" fillId="0" borderId="0" xfId="0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5" xfId="0" applyFont="1" applyBorder="1"/>
    <xf numFmtId="0" fontId="14" fillId="5" borderId="13" xfId="0" applyFont="1" applyFill="1" applyBorder="1" applyAlignment="1">
      <alignment horizontal="center" vertical="center" wrapText="1" readingOrder="1"/>
    </xf>
    <xf numFmtId="0" fontId="14" fillId="5" borderId="14" xfId="0" applyFont="1" applyFill="1" applyBorder="1" applyAlignment="1">
      <alignment horizontal="center" vertical="center" wrapText="1" readingOrder="1"/>
    </xf>
    <xf numFmtId="0" fontId="4" fillId="9" borderId="0" xfId="0" applyFont="1" applyFill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398023086160429"/>
          <c:y val="0.16090040469079325"/>
          <c:w val="0.78681219146249248"/>
          <c:h val="0.68343120902990551"/>
        </c:manualLayout>
      </c:layout>
      <c:lineChart>
        <c:grouping val="standard"/>
        <c:ser>
          <c:idx val="0"/>
          <c:order val="0"/>
          <c:tx>
            <c:strRef>
              <c:f>'Compression Adjustment'!$D$54</c:f>
              <c:strCache>
                <c:ptCount val="1"/>
                <c:pt idx="0">
                  <c:v>เงินเดือนปัจจุบัน 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square"/>
            <c:size val="7"/>
            <c:spPr>
              <a:solidFill>
                <a:sysClr val="window" lastClr="FFFFFF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'Compression Adjustment'!$B$52:$B$75</c:f>
              <c:strCache>
                <c:ptCount val="24"/>
                <c:pt idx="1">
                  <c:v>#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</c:strCache>
            </c:strRef>
          </c:cat>
          <c:val>
            <c:numRef>
              <c:f>'Compression Adjustment'!$D$55:$D$82</c:f>
              <c:numCache>
                <c:formatCode>_-* #,##0_-;\-* #,##0_-;_-* "-"??_-;_-@_-</c:formatCode>
                <c:ptCount val="28"/>
                <c:pt idx="0">
                  <c:v>10000</c:v>
                </c:pt>
                <c:pt idx="1">
                  <c:v>10500</c:v>
                </c:pt>
                <c:pt idx="2">
                  <c:v>11000</c:v>
                </c:pt>
                <c:pt idx="3">
                  <c:v>11500</c:v>
                </c:pt>
                <c:pt idx="4">
                  <c:v>12000</c:v>
                </c:pt>
                <c:pt idx="5">
                  <c:v>12500</c:v>
                </c:pt>
                <c:pt idx="6">
                  <c:v>13000</c:v>
                </c:pt>
                <c:pt idx="7">
                  <c:v>13500</c:v>
                </c:pt>
                <c:pt idx="8">
                  <c:v>14000</c:v>
                </c:pt>
                <c:pt idx="9">
                  <c:v>14500</c:v>
                </c:pt>
                <c:pt idx="10">
                  <c:v>15000</c:v>
                </c:pt>
                <c:pt idx="11">
                  <c:v>15500</c:v>
                </c:pt>
                <c:pt idx="12">
                  <c:v>16000</c:v>
                </c:pt>
                <c:pt idx="13">
                  <c:v>16500</c:v>
                </c:pt>
                <c:pt idx="14">
                  <c:v>17000</c:v>
                </c:pt>
                <c:pt idx="15">
                  <c:v>17500</c:v>
                </c:pt>
                <c:pt idx="16">
                  <c:v>18000</c:v>
                </c:pt>
                <c:pt idx="17">
                  <c:v>18500</c:v>
                </c:pt>
                <c:pt idx="18">
                  <c:v>19000</c:v>
                </c:pt>
                <c:pt idx="19">
                  <c:v>19500</c:v>
                </c:pt>
                <c:pt idx="20">
                  <c:v>20000</c:v>
                </c:pt>
                <c:pt idx="21">
                  <c:v>20500</c:v>
                </c:pt>
                <c:pt idx="22">
                  <c:v>21000</c:v>
                </c:pt>
                <c:pt idx="23">
                  <c:v>21500</c:v>
                </c:pt>
                <c:pt idx="24">
                  <c:v>22000</c:v>
                </c:pt>
                <c:pt idx="25">
                  <c:v>22500</c:v>
                </c:pt>
                <c:pt idx="26">
                  <c:v>23000</c:v>
                </c:pt>
                <c:pt idx="27">
                  <c:v>23500</c:v>
                </c:pt>
              </c:numCache>
            </c:numRef>
          </c:val>
        </c:ser>
        <c:ser>
          <c:idx val="1"/>
          <c:order val="1"/>
          <c:tx>
            <c:strRef>
              <c:f>'Compression Adjustment'!$F$54</c:f>
              <c:strCache>
                <c:ptCount val="1"/>
                <c:pt idx="0">
                  <c:v>อัตราเงินเดือนใหม่ </c:v>
                </c:pt>
              </c:strCache>
            </c:strRef>
          </c:tx>
          <c:spPr>
            <a:ln>
              <a:solidFill>
                <a:sysClr val="window" lastClr="FFFFFF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ysClr val="window" lastClr="FFFFFF"/>
                </a:solidFill>
              </a:ln>
            </c:spPr>
          </c:marker>
          <c:cat>
            <c:strRef>
              <c:f>'Compression Adjustment'!$B$52:$B$75</c:f>
              <c:strCache>
                <c:ptCount val="24"/>
                <c:pt idx="1">
                  <c:v>#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</c:strCache>
            </c:strRef>
          </c:cat>
          <c:val>
            <c:numRef>
              <c:f>'Compression Adjustment'!$F$55:$F$82</c:f>
              <c:numCache>
                <c:formatCode>_-* #,##0_-;\-* #,##0_-;_-* "-"??_-;_-@_-</c:formatCode>
                <c:ptCount val="28"/>
                <c:pt idx="0">
                  <c:v>16500</c:v>
                </c:pt>
                <c:pt idx="1">
                  <c:v>16750</c:v>
                </c:pt>
                <c:pt idx="2">
                  <c:v>17000</c:v>
                </c:pt>
                <c:pt idx="3">
                  <c:v>17250</c:v>
                </c:pt>
                <c:pt idx="4">
                  <c:v>17500</c:v>
                </c:pt>
                <c:pt idx="5">
                  <c:v>17750</c:v>
                </c:pt>
                <c:pt idx="6">
                  <c:v>18000</c:v>
                </c:pt>
                <c:pt idx="7">
                  <c:v>18250</c:v>
                </c:pt>
                <c:pt idx="8">
                  <c:v>18500</c:v>
                </c:pt>
                <c:pt idx="9">
                  <c:v>18750</c:v>
                </c:pt>
                <c:pt idx="10">
                  <c:v>19000</c:v>
                </c:pt>
                <c:pt idx="11">
                  <c:v>19250</c:v>
                </c:pt>
                <c:pt idx="12">
                  <c:v>19500</c:v>
                </c:pt>
                <c:pt idx="13">
                  <c:v>19750</c:v>
                </c:pt>
                <c:pt idx="14">
                  <c:v>20000</c:v>
                </c:pt>
                <c:pt idx="15">
                  <c:v>20250</c:v>
                </c:pt>
                <c:pt idx="16">
                  <c:v>20500</c:v>
                </c:pt>
                <c:pt idx="17">
                  <c:v>20750</c:v>
                </c:pt>
                <c:pt idx="18">
                  <c:v>21000</c:v>
                </c:pt>
                <c:pt idx="19">
                  <c:v>21250</c:v>
                </c:pt>
                <c:pt idx="20">
                  <c:v>21500</c:v>
                </c:pt>
                <c:pt idx="21">
                  <c:v>21750</c:v>
                </c:pt>
                <c:pt idx="22">
                  <c:v>22000</c:v>
                </c:pt>
                <c:pt idx="23">
                  <c:v>22250</c:v>
                </c:pt>
                <c:pt idx="24">
                  <c:v>22500</c:v>
                </c:pt>
                <c:pt idx="25">
                  <c:v>22750</c:v>
                </c:pt>
                <c:pt idx="26">
                  <c:v>23000</c:v>
                </c:pt>
                <c:pt idx="27">
                  <c:v>23500</c:v>
                </c:pt>
              </c:numCache>
            </c:numRef>
          </c:val>
        </c:ser>
        <c:marker val="1"/>
        <c:axId val="93487872"/>
        <c:axId val="93489792"/>
      </c:lineChart>
      <c:catAx>
        <c:axId val="9348787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th-TH">
                <a:solidFill>
                  <a:schemeClr val="bg1"/>
                </a:solidFill>
              </a:defRPr>
            </a:pPr>
            <a:endParaRPr lang="en-US"/>
          </a:p>
        </c:txPr>
        <c:crossAx val="93489792"/>
        <c:crosses val="autoZero"/>
        <c:auto val="1"/>
        <c:lblAlgn val="ctr"/>
        <c:lblOffset val="100"/>
      </c:catAx>
      <c:valAx>
        <c:axId val="93489792"/>
        <c:scaling>
          <c:orientation val="minMax"/>
          <c:max val="24000"/>
          <c:min val="10000"/>
        </c:scaling>
        <c:axPos val="l"/>
        <c:majorGridlines/>
        <c:numFmt formatCode="_-* #,##0_-;\-* #,##0_-;_-* &quot;-&quot;??_-;_-@_-" sourceLinked="1"/>
        <c:tickLblPos val="nextTo"/>
        <c:txPr>
          <a:bodyPr/>
          <a:lstStyle/>
          <a:p>
            <a:pPr>
              <a:defRPr lang="th-TH"/>
            </a:pPr>
            <a:endParaRPr lang="en-US"/>
          </a:p>
        </c:txPr>
        <c:crossAx val="93487872"/>
        <c:crosses val="autoZero"/>
        <c:crossBetween val="between"/>
      </c:valAx>
      <c:spPr>
        <a:solidFill>
          <a:srgbClr val="4BACC6">
            <a:lumMod val="75000"/>
          </a:srgbClr>
        </a:solidFill>
      </c:spPr>
    </c:plotArea>
    <c:legend>
      <c:legendPos val="r"/>
      <c:layout>
        <c:manualLayout>
          <c:xMode val="edge"/>
          <c:yMode val="edge"/>
          <c:x val="0.14317299446480081"/>
          <c:y val="0.21799197651546462"/>
          <c:w val="0.18937390251961078"/>
          <c:h val="9.3633227509431524E-2"/>
        </c:manualLayout>
      </c:layout>
      <c:txPr>
        <a:bodyPr/>
        <a:lstStyle/>
        <a:p>
          <a:pPr>
            <a:defRPr lang="th-TH">
              <a:solidFill>
                <a:schemeClr val="bg1"/>
              </a:solidFill>
            </a:defRPr>
          </a:pPr>
          <a:endParaRPr lang="en-US"/>
        </a:p>
      </c:txPr>
    </c:legend>
    <c:plotVisOnly val="1"/>
    <c:dispBlanksAs val="gap"/>
  </c:chart>
  <c:spPr>
    <a:ln>
      <a:solidFill>
        <a:schemeClr val="accent1"/>
      </a:solidFill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7004938527420921E-2"/>
          <c:y val="0.13398144129621622"/>
          <c:w val="0.85116608418600059"/>
          <c:h val="0.74911257714407364"/>
        </c:manualLayout>
      </c:layout>
      <c:lineChart>
        <c:grouping val="standard"/>
        <c:ser>
          <c:idx val="2"/>
          <c:order val="0"/>
          <c:tx>
            <c:strRef>
              <c:f>'Compression Adjustment'!$D$228</c:f>
              <c:strCache>
                <c:ptCount val="1"/>
                <c:pt idx="0">
                  <c:v>ค่าแรงปัจจุบัน </c:v>
                </c:pt>
              </c:strCache>
            </c:strRef>
          </c:tx>
          <c:marker>
            <c:symbol val="diamond"/>
            <c:size val="7"/>
            <c:spPr>
              <a:solidFill>
                <a:srgbClr val="FFFF00"/>
              </a:solidFill>
              <a:ln w="12700">
                <a:solidFill>
                  <a:srgbClr val="FFFF00"/>
                </a:solidFill>
              </a:ln>
            </c:spPr>
          </c:marker>
          <c:cat>
            <c:strRef>
              <c:f>'Compression Adjustment'!$C$226:$C$243</c:f>
              <c:strCache>
                <c:ptCount val="18"/>
                <c:pt idx="1">
                  <c:v>รายชื่อพนักงาน </c:v>
                </c:pt>
                <c:pt idx="3">
                  <c:v>A</c:v>
                </c:pt>
                <c:pt idx="4">
                  <c:v>B</c:v>
                </c:pt>
                <c:pt idx="5">
                  <c:v>C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G</c:v>
                </c:pt>
                <c:pt idx="10">
                  <c:v>H</c:v>
                </c:pt>
                <c:pt idx="11">
                  <c:v>I</c:v>
                </c:pt>
                <c:pt idx="12">
                  <c:v>J</c:v>
                </c:pt>
                <c:pt idx="13">
                  <c:v>K</c:v>
                </c:pt>
                <c:pt idx="14">
                  <c:v>F</c:v>
                </c:pt>
                <c:pt idx="15">
                  <c:v>G</c:v>
                </c:pt>
                <c:pt idx="16">
                  <c:v>H</c:v>
                </c:pt>
                <c:pt idx="17">
                  <c:v>I</c:v>
                </c:pt>
              </c:strCache>
            </c:strRef>
          </c:cat>
          <c:val>
            <c:numRef>
              <c:f>'Compression Adjustment'!$D$229:$D$246</c:f>
              <c:numCache>
                <c:formatCode>_-* #,##0_-;\-* #,##0_-;_-* "-"??_-;_-@_-</c:formatCode>
                <c:ptCount val="18"/>
                <c:pt idx="0">
                  <c:v>215</c:v>
                </c:pt>
                <c:pt idx="1">
                  <c:v>230</c:v>
                </c:pt>
                <c:pt idx="2">
                  <c:v>240</c:v>
                </c:pt>
                <c:pt idx="3">
                  <c:v>250</c:v>
                </c:pt>
                <c:pt idx="4">
                  <c:v>260</c:v>
                </c:pt>
                <c:pt idx="5">
                  <c:v>270</c:v>
                </c:pt>
                <c:pt idx="6">
                  <c:v>280</c:v>
                </c:pt>
                <c:pt idx="7">
                  <c:v>290</c:v>
                </c:pt>
                <c:pt idx="8">
                  <c:v>300</c:v>
                </c:pt>
                <c:pt idx="9">
                  <c:v>320</c:v>
                </c:pt>
                <c:pt idx="10">
                  <c:v>340</c:v>
                </c:pt>
                <c:pt idx="11">
                  <c:v>360</c:v>
                </c:pt>
                <c:pt idx="12">
                  <c:v>380</c:v>
                </c:pt>
                <c:pt idx="13">
                  <c:v>400</c:v>
                </c:pt>
                <c:pt idx="14">
                  <c:v>420</c:v>
                </c:pt>
                <c:pt idx="15">
                  <c:v>440</c:v>
                </c:pt>
                <c:pt idx="16">
                  <c:v>460</c:v>
                </c:pt>
                <c:pt idx="17">
                  <c:v>480</c:v>
                </c:pt>
              </c:numCache>
            </c:numRef>
          </c:val>
        </c:ser>
        <c:ser>
          <c:idx val="1"/>
          <c:order val="1"/>
          <c:tx>
            <c:strRef>
              <c:f>'Compression Adjustment'!$F$228</c:f>
              <c:strCache>
                <c:ptCount val="1"/>
                <c:pt idx="0">
                  <c:v>ค่าแรงใหม่ 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marker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</c:marker>
          <c:val>
            <c:numRef>
              <c:f>'Compression Adjustment'!$F$229:$F$246</c:f>
              <c:numCache>
                <c:formatCode>_-* #,##0_-;\-* #,##0_-;_-* "-"??_-;_-@_-</c:formatCode>
                <c:ptCount val="18"/>
                <c:pt idx="0">
                  <c:v>300</c:v>
                </c:pt>
                <c:pt idx="1">
                  <c:v>307.5</c:v>
                </c:pt>
                <c:pt idx="2">
                  <c:v>312.5</c:v>
                </c:pt>
                <c:pt idx="3">
                  <c:v>317.5</c:v>
                </c:pt>
                <c:pt idx="4">
                  <c:v>322.5</c:v>
                </c:pt>
                <c:pt idx="5">
                  <c:v>327.5</c:v>
                </c:pt>
                <c:pt idx="6">
                  <c:v>332.5</c:v>
                </c:pt>
                <c:pt idx="7">
                  <c:v>337.5</c:v>
                </c:pt>
                <c:pt idx="8">
                  <c:v>342.5</c:v>
                </c:pt>
                <c:pt idx="9">
                  <c:v>352.5</c:v>
                </c:pt>
                <c:pt idx="10">
                  <c:v>362.5</c:v>
                </c:pt>
                <c:pt idx="11">
                  <c:v>372.5</c:v>
                </c:pt>
                <c:pt idx="12">
                  <c:v>382.5</c:v>
                </c:pt>
                <c:pt idx="13">
                  <c:v>400</c:v>
                </c:pt>
                <c:pt idx="14">
                  <c:v>420</c:v>
                </c:pt>
                <c:pt idx="15">
                  <c:v>440</c:v>
                </c:pt>
                <c:pt idx="16">
                  <c:v>460</c:v>
                </c:pt>
                <c:pt idx="17">
                  <c:v>480</c:v>
                </c:pt>
              </c:numCache>
            </c:numRef>
          </c:val>
        </c:ser>
        <c:marker val="1"/>
        <c:axId val="93662592"/>
        <c:axId val="93512832"/>
      </c:lineChart>
      <c:catAx>
        <c:axId val="9366259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th-TH">
                <a:solidFill>
                  <a:schemeClr val="bg1"/>
                </a:solidFill>
              </a:defRPr>
            </a:pPr>
            <a:endParaRPr lang="en-US"/>
          </a:p>
        </c:txPr>
        <c:crossAx val="93512832"/>
        <c:crosses val="autoZero"/>
        <c:auto val="1"/>
        <c:lblAlgn val="ctr"/>
        <c:lblOffset val="100"/>
      </c:catAx>
      <c:valAx>
        <c:axId val="93512832"/>
        <c:scaling>
          <c:orientation val="minMax"/>
          <c:max val="460"/>
          <c:min val="200"/>
        </c:scaling>
        <c:axPos val="l"/>
        <c:majorGridlines/>
        <c:numFmt formatCode="_-* #,##0_-;\-* #,##0_-;_-* &quot;-&quot;??_-;_-@_-" sourceLinked="1"/>
        <c:tickLblPos val="nextTo"/>
        <c:txPr>
          <a:bodyPr/>
          <a:lstStyle/>
          <a:p>
            <a:pPr>
              <a:defRPr lang="th-TH"/>
            </a:pPr>
            <a:endParaRPr lang="en-US"/>
          </a:p>
        </c:txPr>
        <c:crossAx val="93662592"/>
        <c:crosses val="autoZero"/>
        <c:crossBetween val="between"/>
      </c:valAx>
      <c:spPr>
        <a:solidFill>
          <a:srgbClr val="4BACC6">
            <a:lumMod val="75000"/>
          </a:srgbClr>
        </a:solidFill>
      </c:spPr>
    </c:plotArea>
    <c:legend>
      <c:legendPos val="r"/>
      <c:layout>
        <c:manualLayout>
          <c:xMode val="edge"/>
          <c:yMode val="edge"/>
          <c:x val="0.1431729175300456"/>
          <c:y val="0.21799199604999925"/>
          <c:w val="0.18796415250725299"/>
          <c:h val="0.1265645383435981"/>
        </c:manualLayout>
      </c:layout>
      <c:txPr>
        <a:bodyPr/>
        <a:lstStyle/>
        <a:p>
          <a:pPr>
            <a:defRPr lang="th-TH">
              <a:solidFill>
                <a:srgbClr val="FFFF00"/>
              </a:solidFill>
            </a:defRPr>
          </a:pPr>
          <a:endParaRPr lang="en-US"/>
        </a:p>
      </c:txPr>
    </c:legend>
    <c:plotVisOnly val="1"/>
    <c:dispBlanksAs val="gap"/>
  </c:chart>
  <c:spPr>
    <a:ln>
      <a:solidFill>
        <a:schemeClr val="accent1"/>
      </a:solidFill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0741357842215117E-2"/>
          <c:y val="0.1657469018904289"/>
          <c:w val="0.84159329727912269"/>
          <c:h val="0.72461304362271173"/>
        </c:manualLayout>
      </c:layout>
      <c:lineChart>
        <c:grouping val="standard"/>
        <c:ser>
          <c:idx val="0"/>
          <c:order val="0"/>
          <c:tx>
            <c:strRef>
              <c:f>'Step Rate'!$D$31</c:f>
              <c:strCache>
                <c:ptCount val="1"/>
                <c:pt idx="0">
                  <c:v>ค่าจ้างเดิม</c:v>
                </c:pt>
              </c:strCache>
            </c:strRef>
          </c:tx>
          <c:marker>
            <c:symbol val="plus"/>
            <c:size val="3"/>
          </c:marker>
          <c:cat>
            <c:strRef>
              <c:f>'Step Rate'!$C$32:$C$217</c:f>
              <c:strCache>
                <c:ptCount val="18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</c:strCache>
            </c:strRef>
          </c:cat>
          <c:val>
            <c:numRef>
              <c:f>'Step Rate'!$D$32:$D$217</c:f>
              <c:numCache>
                <c:formatCode>General</c:formatCode>
                <c:ptCount val="186"/>
                <c:pt idx="0">
                  <c:v>215</c:v>
                </c:pt>
                <c:pt idx="1">
                  <c:v>216</c:v>
                </c:pt>
                <c:pt idx="2">
                  <c:v>217</c:v>
                </c:pt>
                <c:pt idx="3">
                  <c:v>218</c:v>
                </c:pt>
                <c:pt idx="4">
                  <c:v>219</c:v>
                </c:pt>
                <c:pt idx="5">
                  <c:v>220</c:v>
                </c:pt>
                <c:pt idx="6">
                  <c:v>221</c:v>
                </c:pt>
                <c:pt idx="7">
                  <c:v>222</c:v>
                </c:pt>
                <c:pt idx="8">
                  <c:v>223</c:v>
                </c:pt>
                <c:pt idx="9">
                  <c:v>224</c:v>
                </c:pt>
                <c:pt idx="10">
                  <c:v>225</c:v>
                </c:pt>
                <c:pt idx="11">
                  <c:v>226</c:v>
                </c:pt>
                <c:pt idx="12">
                  <c:v>227</c:v>
                </c:pt>
                <c:pt idx="13">
                  <c:v>228</c:v>
                </c:pt>
                <c:pt idx="14">
                  <c:v>229</c:v>
                </c:pt>
                <c:pt idx="15">
                  <c:v>230</c:v>
                </c:pt>
                <c:pt idx="16">
                  <c:v>231</c:v>
                </c:pt>
                <c:pt idx="17">
                  <c:v>232</c:v>
                </c:pt>
                <c:pt idx="18">
                  <c:v>233</c:v>
                </c:pt>
                <c:pt idx="19">
                  <c:v>234</c:v>
                </c:pt>
                <c:pt idx="20">
                  <c:v>235</c:v>
                </c:pt>
                <c:pt idx="21">
                  <c:v>236</c:v>
                </c:pt>
                <c:pt idx="22">
                  <c:v>237</c:v>
                </c:pt>
                <c:pt idx="23">
                  <c:v>238</c:v>
                </c:pt>
                <c:pt idx="24">
                  <c:v>239</c:v>
                </c:pt>
                <c:pt idx="25">
                  <c:v>240</c:v>
                </c:pt>
                <c:pt idx="26">
                  <c:v>241</c:v>
                </c:pt>
                <c:pt idx="27">
                  <c:v>242</c:v>
                </c:pt>
                <c:pt idx="28">
                  <c:v>243</c:v>
                </c:pt>
                <c:pt idx="29">
                  <c:v>244</c:v>
                </c:pt>
                <c:pt idx="30">
                  <c:v>245</c:v>
                </c:pt>
                <c:pt idx="31">
                  <c:v>246</c:v>
                </c:pt>
                <c:pt idx="32">
                  <c:v>247</c:v>
                </c:pt>
                <c:pt idx="33">
                  <c:v>248</c:v>
                </c:pt>
                <c:pt idx="34">
                  <c:v>249</c:v>
                </c:pt>
                <c:pt idx="35">
                  <c:v>250</c:v>
                </c:pt>
                <c:pt idx="36">
                  <c:v>251</c:v>
                </c:pt>
                <c:pt idx="37">
                  <c:v>252</c:v>
                </c:pt>
                <c:pt idx="38">
                  <c:v>253</c:v>
                </c:pt>
                <c:pt idx="39">
                  <c:v>254</c:v>
                </c:pt>
                <c:pt idx="40">
                  <c:v>255</c:v>
                </c:pt>
                <c:pt idx="41">
                  <c:v>256</c:v>
                </c:pt>
                <c:pt idx="42">
                  <c:v>257</c:v>
                </c:pt>
                <c:pt idx="43">
                  <c:v>258</c:v>
                </c:pt>
                <c:pt idx="44">
                  <c:v>259</c:v>
                </c:pt>
                <c:pt idx="45">
                  <c:v>260</c:v>
                </c:pt>
                <c:pt idx="46">
                  <c:v>261</c:v>
                </c:pt>
                <c:pt idx="47">
                  <c:v>262</c:v>
                </c:pt>
                <c:pt idx="48">
                  <c:v>263</c:v>
                </c:pt>
                <c:pt idx="49">
                  <c:v>264</c:v>
                </c:pt>
                <c:pt idx="50">
                  <c:v>265</c:v>
                </c:pt>
                <c:pt idx="51">
                  <c:v>266</c:v>
                </c:pt>
                <c:pt idx="52">
                  <c:v>267</c:v>
                </c:pt>
                <c:pt idx="53">
                  <c:v>268</c:v>
                </c:pt>
                <c:pt idx="54">
                  <c:v>269</c:v>
                </c:pt>
                <c:pt idx="55">
                  <c:v>270</c:v>
                </c:pt>
                <c:pt idx="56">
                  <c:v>271</c:v>
                </c:pt>
                <c:pt idx="57">
                  <c:v>272</c:v>
                </c:pt>
                <c:pt idx="58">
                  <c:v>273</c:v>
                </c:pt>
                <c:pt idx="59">
                  <c:v>274</c:v>
                </c:pt>
                <c:pt idx="60">
                  <c:v>275</c:v>
                </c:pt>
                <c:pt idx="61">
                  <c:v>276</c:v>
                </c:pt>
                <c:pt idx="62">
                  <c:v>277</c:v>
                </c:pt>
                <c:pt idx="63">
                  <c:v>278</c:v>
                </c:pt>
                <c:pt idx="64">
                  <c:v>279</c:v>
                </c:pt>
                <c:pt idx="65">
                  <c:v>280</c:v>
                </c:pt>
                <c:pt idx="66">
                  <c:v>281</c:v>
                </c:pt>
                <c:pt idx="67">
                  <c:v>282</c:v>
                </c:pt>
                <c:pt idx="68">
                  <c:v>283</c:v>
                </c:pt>
                <c:pt idx="69">
                  <c:v>284</c:v>
                </c:pt>
                <c:pt idx="70">
                  <c:v>285</c:v>
                </c:pt>
                <c:pt idx="71">
                  <c:v>286</c:v>
                </c:pt>
                <c:pt idx="72">
                  <c:v>287</c:v>
                </c:pt>
                <c:pt idx="73">
                  <c:v>288</c:v>
                </c:pt>
                <c:pt idx="74">
                  <c:v>289</c:v>
                </c:pt>
                <c:pt idx="75">
                  <c:v>290</c:v>
                </c:pt>
                <c:pt idx="76">
                  <c:v>291</c:v>
                </c:pt>
                <c:pt idx="77">
                  <c:v>292</c:v>
                </c:pt>
                <c:pt idx="78">
                  <c:v>293</c:v>
                </c:pt>
                <c:pt idx="79">
                  <c:v>294</c:v>
                </c:pt>
                <c:pt idx="80">
                  <c:v>295</c:v>
                </c:pt>
                <c:pt idx="81">
                  <c:v>296</c:v>
                </c:pt>
                <c:pt idx="82">
                  <c:v>297</c:v>
                </c:pt>
                <c:pt idx="83">
                  <c:v>298</c:v>
                </c:pt>
                <c:pt idx="84">
                  <c:v>299</c:v>
                </c:pt>
                <c:pt idx="85">
                  <c:v>300</c:v>
                </c:pt>
                <c:pt idx="86">
                  <c:v>301</c:v>
                </c:pt>
                <c:pt idx="87">
                  <c:v>302</c:v>
                </c:pt>
                <c:pt idx="88">
                  <c:v>303</c:v>
                </c:pt>
                <c:pt idx="89">
                  <c:v>304</c:v>
                </c:pt>
                <c:pt idx="90">
                  <c:v>305</c:v>
                </c:pt>
                <c:pt idx="91">
                  <c:v>306</c:v>
                </c:pt>
                <c:pt idx="92">
                  <c:v>307</c:v>
                </c:pt>
                <c:pt idx="93">
                  <c:v>308</c:v>
                </c:pt>
                <c:pt idx="94">
                  <c:v>309</c:v>
                </c:pt>
                <c:pt idx="95">
                  <c:v>310</c:v>
                </c:pt>
                <c:pt idx="96">
                  <c:v>311</c:v>
                </c:pt>
                <c:pt idx="97">
                  <c:v>312</c:v>
                </c:pt>
                <c:pt idx="98">
                  <c:v>313</c:v>
                </c:pt>
                <c:pt idx="99">
                  <c:v>314</c:v>
                </c:pt>
                <c:pt idx="100">
                  <c:v>315</c:v>
                </c:pt>
                <c:pt idx="101">
                  <c:v>316</c:v>
                </c:pt>
                <c:pt idx="102">
                  <c:v>317</c:v>
                </c:pt>
                <c:pt idx="103">
                  <c:v>318</c:v>
                </c:pt>
                <c:pt idx="104">
                  <c:v>319</c:v>
                </c:pt>
                <c:pt idx="105">
                  <c:v>320</c:v>
                </c:pt>
                <c:pt idx="106">
                  <c:v>321</c:v>
                </c:pt>
                <c:pt idx="107">
                  <c:v>322</c:v>
                </c:pt>
                <c:pt idx="108">
                  <c:v>323</c:v>
                </c:pt>
                <c:pt idx="109">
                  <c:v>324</c:v>
                </c:pt>
                <c:pt idx="110">
                  <c:v>325</c:v>
                </c:pt>
                <c:pt idx="111">
                  <c:v>326</c:v>
                </c:pt>
                <c:pt idx="112">
                  <c:v>327</c:v>
                </c:pt>
                <c:pt idx="113">
                  <c:v>328</c:v>
                </c:pt>
                <c:pt idx="114">
                  <c:v>329</c:v>
                </c:pt>
                <c:pt idx="115">
                  <c:v>330</c:v>
                </c:pt>
                <c:pt idx="116">
                  <c:v>331</c:v>
                </c:pt>
                <c:pt idx="117">
                  <c:v>332</c:v>
                </c:pt>
                <c:pt idx="118">
                  <c:v>333</c:v>
                </c:pt>
                <c:pt idx="119">
                  <c:v>334</c:v>
                </c:pt>
                <c:pt idx="120">
                  <c:v>335</c:v>
                </c:pt>
                <c:pt idx="121">
                  <c:v>336</c:v>
                </c:pt>
                <c:pt idx="122">
                  <c:v>337</c:v>
                </c:pt>
                <c:pt idx="123">
                  <c:v>338</c:v>
                </c:pt>
                <c:pt idx="124">
                  <c:v>339</c:v>
                </c:pt>
                <c:pt idx="125">
                  <c:v>340</c:v>
                </c:pt>
                <c:pt idx="126">
                  <c:v>341</c:v>
                </c:pt>
                <c:pt idx="127">
                  <c:v>342</c:v>
                </c:pt>
                <c:pt idx="128">
                  <c:v>343</c:v>
                </c:pt>
                <c:pt idx="129">
                  <c:v>344</c:v>
                </c:pt>
                <c:pt idx="130">
                  <c:v>345</c:v>
                </c:pt>
                <c:pt idx="131">
                  <c:v>346</c:v>
                </c:pt>
                <c:pt idx="132">
                  <c:v>347</c:v>
                </c:pt>
                <c:pt idx="133">
                  <c:v>348</c:v>
                </c:pt>
                <c:pt idx="134">
                  <c:v>349</c:v>
                </c:pt>
                <c:pt idx="135">
                  <c:v>350</c:v>
                </c:pt>
                <c:pt idx="136">
                  <c:v>351</c:v>
                </c:pt>
                <c:pt idx="137">
                  <c:v>352</c:v>
                </c:pt>
                <c:pt idx="138">
                  <c:v>353</c:v>
                </c:pt>
                <c:pt idx="139">
                  <c:v>354</c:v>
                </c:pt>
                <c:pt idx="140">
                  <c:v>355</c:v>
                </c:pt>
                <c:pt idx="141">
                  <c:v>356</c:v>
                </c:pt>
                <c:pt idx="142">
                  <c:v>357</c:v>
                </c:pt>
                <c:pt idx="143">
                  <c:v>358</c:v>
                </c:pt>
                <c:pt idx="144">
                  <c:v>359</c:v>
                </c:pt>
                <c:pt idx="145">
                  <c:v>360</c:v>
                </c:pt>
                <c:pt idx="146">
                  <c:v>361</c:v>
                </c:pt>
                <c:pt idx="147">
                  <c:v>362</c:v>
                </c:pt>
                <c:pt idx="148">
                  <c:v>363</c:v>
                </c:pt>
                <c:pt idx="149">
                  <c:v>364</c:v>
                </c:pt>
                <c:pt idx="150">
                  <c:v>365</c:v>
                </c:pt>
                <c:pt idx="151">
                  <c:v>366</c:v>
                </c:pt>
                <c:pt idx="152">
                  <c:v>367</c:v>
                </c:pt>
                <c:pt idx="153">
                  <c:v>368</c:v>
                </c:pt>
                <c:pt idx="154">
                  <c:v>369</c:v>
                </c:pt>
                <c:pt idx="155">
                  <c:v>370</c:v>
                </c:pt>
                <c:pt idx="156">
                  <c:v>371</c:v>
                </c:pt>
                <c:pt idx="157">
                  <c:v>372</c:v>
                </c:pt>
                <c:pt idx="158">
                  <c:v>373</c:v>
                </c:pt>
                <c:pt idx="159">
                  <c:v>374</c:v>
                </c:pt>
                <c:pt idx="160">
                  <c:v>375</c:v>
                </c:pt>
                <c:pt idx="161">
                  <c:v>376</c:v>
                </c:pt>
                <c:pt idx="162">
                  <c:v>377</c:v>
                </c:pt>
                <c:pt idx="163">
                  <c:v>378</c:v>
                </c:pt>
                <c:pt idx="164">
                  <c:v>379</c:v>
                </c:pt>
                <c:pt idx="165">
                  <c:v>380</c:v>
                </c:pt>
                <c:pt idx="166">
                  <c:v>381</c:v>
                </c:pt>
                <c:pt idx="167">
                  <c:v>382</c:v>
                </c:pt>
                <c:pt idx="168">
                  <c:v>383</c:v>
                </c:pt>
                <c:pt idx="169">
                  <c:v>384</c:v>
                </c:pt>
                <c:pt idx="170">
                  <c:v>385</c:v>
                </c:pt>
                <c:pt idx="171">
                  <c:v>386</c:v>
                </c:pt>
                <c:pt idx="172">
                  <c:v>387</c:v>
                </c:pt>
                <c:pt idx="173">
                  <c:v>388</c:v>
                </c:pt>
                <c:pt idx="174">
                  <c:v>389</c:v>
                </c:pt>
                <c:pt idx="175">
                  <c:v>390</c:v>
                </c:pt>
                <c:pt idx="176">
                  <c:v>391</c:v>
                </c:pt>
                <c:pt idx="177">
                  <c:v>392</c:v>
                </c:pt>
                <c:pt idx="178">
                  <c:v>393</c:v>
                </c:pt>
                <c:pt idx="179">
                  <c:v>394</c:v>
                </c:pt>
                <c:pt idx="180">
                  <c:v>395</c:v>
                </c:pt>
                <c:pt idx="181">
                  <c:v>396</c:v>
                </c:pt>
                <c:pt idx="182">
                  <c:v>397</c:v>
                </c:pt>
                <c:pt idx="183">
                  <c:v>398</c:v>
                </c:pt>
                <c:pt idx="184">
                  <c:v>399</c:v>
                </c:pt>
                <c:pt idx="185">
                  <c:v>400</c:v>
                </c:pt>
              </c:numCache>
            </c:numRef>
          </c:val>
        </c:ser>
        <c:ser>
          <c:idx val="1"/>
          <c:order val="1"/>
          <c:tx>
            <c:strRef>
              <c:f>'Step Rate'!$F$31</c:f>
              <c:strCache>
                <c:ptCount val="1"/>
                <c:pt idx="0">
                  <c:v>ค่าจ้างใหม่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ot"/>
            </a:ln>
          </c:spPr>
          <c:marker>
            <c:symbol val="dash"/>
            <c:size val="9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ysDot"/>
              </a:ln>
            </c:spPr>
          </c:marker>
          <c:cat>
            <c:strRef>
              <c:f>'Step Rate'!$C$32:$C$217</c:f>
              <c:strCache>
                <c:ptCount val="18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</c:strCache>
            </c:strRef>
          </c:cat>
          <c:val>
            <c:numRef>
              <c:f>'Step Rate'!$F$32:$F$217</c:f>
              <c:numCache>
                <c:formatCode>General</c:formatCode>
                <c:ptCount val="186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306</c:v>
                </c:pt>
                <c:pt idx="12">
                  <c:v>307</c:v>
                </c:pt>
                <c:pt idx="13">
                  <c:v>308</c:v>
                </c:pt>
                <c:pt idx="14">
                  <c:v>309</c:v>
                </c:pt>
                <c:pt idx="15">
                  <c:v>310</c:v>
                </c:pt>
                <c:pt idx="16">
                  <c:v>311</c:v>
                </c:pt>
                <c:pt idx="17">
                  <c:v>312</c:v>
                </c:pt>
                <c:pt idx="18">
                  <c:v>313</c:v>
                </c:pt>
                <c:pt idx="19">
                  <c:v>314</c:v>
                </c:pt>
                <c:pt idx="20">
                  <c:v>315</c:v>
                </c:pt>
                <c:pt idx="21">
                  <c:v>311</c:v>
                </c:pt>
                <c:pt idx="22">
                  <c:v>312</c:v>
                </c:pt>
                <c:pt idx="23">
                  <c:v>313</c:v>
                </c:pt>
                <c:pt idx="24">
                  <c:v>314</c:v>
                </c:pt>
                <c:pt idx="25">
                  <c:v>315</c:v>
                </c:pt>
                <c:pt idx="26">
                  <c:v>316</c:v>
                </c:pt>
                <c:pt idx="27">
                  <c:v>317</c:v>
                </c:pt>
                <c:pt idx="28">
                  <c:v>318</c:v>
                </c:pt>
                <c:pt idx="29">
                  <c:v>319</c:v>
                </c:pt>
                <c:pt idx="30">
                  <c:v>320</c:v>
                </c:pt>
                <c:pt idx="31">
                  <c:v>316</c:v>
                </c:pt>
                <c:pt idx="32">
                  <c:v>317</c:v>
                </c:pt>
                <c:pt idx="33">
                  <c:v>318</c:v>
                </c:pt>
                <c:pt idx="34">
                  <c:v>319</c:v>
                </c:pt>
                <c:pt idx="35">
                  <c:v>320</c:v>
                </c:pt>
                <c:pt idx="36">
                  <c:v>321</c:v>
                </c:pt>
                <c:pt idx="37">
                  <c:v>322</c:v>
                </c:pt>
                <c:pt idx="38">
                  <c:v>323</c:v>
                </c:pt>
                <c:pt idx="39">
                  <c:v>324</c:v>
                </c:pt>
                <c:pt idx="40">
                  <c:v>325</c:v>
                </c:pt>
                <c:pt idx="41">
                  <c:v>321</c:v>
                </c:pt>
                <c:pt idx="42">
                  <c:v>322</c:v>
                </c:pt>
                <c:pt idx="43">
                  <c:v>323</c:v>
                </c:pt>
                <c:pt idx="44">
                  <c:v>324</c:v>
                </c:pt>
                <c:pt idx="45">
                  <c:v>325</c:v>
                </c:pt>
                <c:pt idx="46">
                  <c:v>326</c:v>
                </c:pt>
                <c:pt idx="47">
                  <c:v>327</c:v>
                </c:pt>
                <c:pt idx="48">
                  <c:v>328</c:v>
                </c:pt>
                <c:pt idx="49">
                  <c:v>329</c:v>
                </c:pt>
                <c:pt idx="50">
                  <c:v>330</c:v>
                </c:pt>
                <c:pt idx="51">
                  <c:v>326</c:v>
                </c:pt>
                <c:pt idx="52">
                  <c:v>327</c:v>
                </c:pt>
                <c:pt idx="53">
                  <c:v>328</c:v>
                </c:pt>
                <c:pt idx="54">
                  <c:v>329</c:v>
                </c:pt>
                <c:pt idx="55">
                  <c:v>330</c:v>
                </c:pt>
                <c:pt idx="56">
                  <c:v>331</c:v>
                </c:pt>
                <c:pt idx="57">
                  <c:v>332</c:v>
                </c:pt>
                <c:pt idx="58">
                  <c:v>333</c:v>
                </c:pt>
                <c:pt idx="59">
                  <c:v>334</c:v>
                </c:pt>
                <c:pt idx="60">
                  <c:v>335</c:v>
                </c:pt>
                <c:pt idx="61">
                  <c:v>331</c:v>
                </c:pt>
                <c:pt idx="62">
                  <c:v>332</c:v>
                </c:pt>
                <c:pt idx="63">
                  <c:v>333</c:v>
                </c:pt>
                <c:pt idx="64">
                  <c:v>334</c:v>
                </c:pt>
                <c:pt idx="65">
                  <c:v>335</c:v>
                </c:pt>
                <c:pt idx="66">
                  <c:v>336</c:v>
                </c:pt>
                <c:pt idx="67">
                  <c:v>337</c:v>
                </c:pt>
                <c:pt idx="68">
                  <c:v>338</c:v>
                </c:pt>
                <c:pt idx="69">
                  <c:v>339</c:v>
                </c:pt>
                <c:pt idx="70">
                  <c:v>340</c:v>
                </c:pt>
                <c:pt idx="71">
                  <c:v>336</c:v>
                </c:pt>
                <c:pt idx="72">
                  <c:v>337</c:v>
                </c:pt>
                <c:pt idx="73">
                  <c:v>338</c:v>
                </c:pt>
                <c:pt idx="74">
                  <c:v>339</c:v>
                </c:pt>
                <c:pt idx="75">
                  <c:v>340</c:v>
                </c:pt>
                <c:pt idx="76">
                  <c:v>341</c:v>
                </c:pt>
                <c:pt idx="77">
                  <c:v>342</c:v>
                </c:pt>
                <c:pt idx="78">
                  <c:v>343</c:v>
                </c:pt>
                <c:pt idx="79">
                  <c:v>344</c:v>
                </c:pt>
                <c:pt idx="80">
                  <c:v>345</c:v>
                </c:pt>
                <c:pt idx="81">
                  <c:v>341</c:v>
                </c:pt>
                <c:pt idx="82">
                  <c:v>342</c:v>
                </c:pt>
                <c:pt idx="83">
                  <c:v>343</c:v>
                </c:pt>
                <c:pt idx="84">
                  <c:v>344</c:v>
                </c:pt>
                <c:pt idx="85">
                  <c:v>345</c:v>
                </c:pt>
                <c:pt idx="86">
                  <c:v>346</c:v>
                </c:pt>
                <c:pt idx="87">
                  <c:v>347</c:v>
                </c:pt>
                <c:pt idx="88">
                  <c:v>348</c:v>
                </c:pt>
                <c:pt idx="89">
                  <c:v>349</c:v>
                </c:pt>
                <c:pt idx="90">
                  <c:v>350</c:v>
                </c:pt>
                <c:pt idx="91">
                  <c:v>346</c:v>
                </c:pt>
                <c:pt idx="92">
                  <c:v>347</c:v>
                </c:pt>
                <c:pt idx="93">
                  <c:v>348</c:v>
                </c:pt>
                <c:pt idx="94">
                  <c:v>349</c:v>
                </c:pt>
                <c:pt idx="95">
                  <c:v>350</c:v>
                </c:pt>
                <c:pt idx="96">
                  <c:v>351</c:v>
                </c:pt>
                <c:pt idx="97">
                  <c:v>352</c:v>
                </c:pt>
                <c:pt idx="98">
                  <c:v>353</c:v>
                </c:pt>
                <c:pt idx="99">
                  <c:v>354</c:v>
                </c:pt>
                <c:pt idx="100">
                  <c:v>355</c:v>
                </c:pt>
                <c:pt idx="101">
                  <c:v>351</c:v>
                </c:pt>
                <c:pt idx="102">
                  <c:v>352</c:v>
                </c:pt>
                <c:pt idx="103">
                  <c:v>353</c:v>
                </c:pt>
                <c:pt idx="104">
                  <c:v>354</c:v>
                </c:pt>
                <c:pt idx="105">
                  <c:v>355</c:v>
                </c:pt>
                <c:pt idx="106">
                  <c:v>356</c:v>
                </c:pt>
                <c:pt idx="107">
                  <c:v>357</c:v>
                </c:pt>
                <c:pt idx="108">
                  <c:v>358</c:v>
                </c:pt>
                <c:pt idx="109">
                  <c:v>359</c:v>
                </c:pt>
                <c:pt idx="110">
                  <c:v>360</c:v>
                </c:pt>
                <c:pt idx="111">
                  <c:v>356</c:v>
                </c:pt>
                <c:pt idx="112">
                  <c:v>357</c:v>
                </c:pt>
                <c:pt idx="113">
                  <c:v>358</c:v>
                </c:pt>
                <c:pt idx="114">
                  <c:v>359</c:v>
                </c:pt>
                <c:pt idx="115">
                  <c:v>360</c:v>
                </c:pt>
                <c:pt idx="116">
                  <c:v>361</c:v>
                </c:pt>
                <c:pt idx="117">
                  <c:v>362</c:v>
                </c:pt>
                <c:pt idx="118">
                  <c:v>363</c:v>
                </c:pt>
                <c:pt idx="119">
                  <c:v>364</c:v>
                </c:pt>
                <c:pt idx="120">
                  <c:v>365</c:v>
                </c:pt>
                <c:pt idx="121">
                  <c:v>361</c:v>
                </c:pt>
                <c:pt idx="122">
                  <c:v>362</c:v>
                </c:pt>
                <c:pt idx="123">
                  <c:v>363</c:v>
                </c:pt>
                <c:pt idx="124">
                  <c:v>364</c:v>
                </c:pt>
                <c:pt idx="125">
                  <c:v>365</c:v>
                </c:pt>
                <c:pt idx="126">
                  <c:v>366</c:v>
                </c:pt>
                <c:pt idx="127">
                  <c:v>367</c:v>
                </c:pt>
                <c:pt idx="128">
                  <c:v>368</c:v>
                </c:pt>
                <c:pt idx="129">
                  <c:v>369</c:v>
                </c:pt>
                <c:pt idx="130">
                  <c:v>370</c:v>
                </c:pt>
                <c:pt idx="131">
                  <c:v>366</c:v>
                </c:pt>
                <c:pt idx="132">
                  <c:v>367</c:v>
                </c:pt>
                <c:pt idx="133">
                  <c:v>368</c:v>
                </c:pt>
                <c:pt idx="134">
                  <c:v>369</c:v>
                </c:pt>
                <c:pt idx="135">
                  <c:v>370</c:v>
                </c:pt>
                <c:pt idx="136">
                  <c:v>371</c:v>
                </c:pt>
                <c:pt idx="137">
                  <c:v>372</c:v>
                </c:pt>
                <c:pt idx="138">
                  <c:v>373</c:v>
                </c:pt>
                <c:pt idx="139">
                  <c:v>374</c:v>
                </c:pt>
                <c:pt idx="140">
                  <c:v>375</c:v>
                </c:pt>
                <c:pt idx="141">
                  <c:v>371</c:v>
                </c:pt>
                <c:pt idx="142">
                  <c:v>372</c:v>
                </c:pt>
                <c:pt idx="143">
                  <c:v>373</c:v>
                </c:pt>
                <c:pt idx="144">
                  <c:v>374</c:v>
                </c:pt>
                <c:pt idx="145">
                  <c:v>375</c:v>
                </c:pt>
                <c:pt idx="146">
                  <c:v>376</c:v>
                </c:pt>
                <c:pt idx="147">
                  <c:v>377</c:v>
                </c:pt>
                <c:pt idx="148">
                  <c:v>378</c:v>
                </c:pt>
                <c:pt idx="149">
                  <c:v>379</c:v>
                </c:pt>
                <c:pt idx="150">
                  <c:v>380</c:v>
                </c:pt>
                <c:pt idx="151">
                  <c:v>376</c:v>
                </c:pt>
                <c:pt idx="152">
                  <c:v>377</c:v>
                </c:pt>
                <c:pt idx="153">
                  <c:v>378</c:v>
                </c:pt>
                <c:pt idx="154">
                  <c:v>379</c:v>
                </c:pt>
                <c:pt idx="155">
                  <c:v>380</c:v>
                </c:pt>
                <c:pt idx="156">
                  <c:v>381</c:v>
                </c:pt>
                <c:pt idx="157">
                  <c:v>382</c:v>
                </c:pt>
                <c:pt idx="158">
                  <c:v>383</c:v>
                </c:pt>
                <c:pt idx="159">
                  <c:v>384</c:v>
                </c:pt>
                <c:pt idx="160">
                  <c:v>385</c:v>
                </c:pt>
                <c:pt idx="161">
                  <c:v>381</c:v>
                </c:pt>
                <c:pt idx="162">
                  <c:v>382</c:v>
                </c:pt>
                <c:pt idx="163">
                  <c:v>383</c:v>
                </c:pt>
                <c:pt idx="164">
                  <c:v>384</c:v>
                </c:pt>
                <c:pt idx="165">
                  <c:v>385</c:v>
                </c:pt>
                <c:pt idx="166">
                  <c:v>386</c:v>
                </c:pt>
                <c:pt idx="167">
                  <c:v>387</c:v>
                </c:pt>
                <c:pt idx="168">
                  <c:v>388</c:v>
                </c:pt>
                <c:pt idx="169">
                  <c:v>389</c:v>
                </c:pt>
                <c:pt idx="170">
                  <c:v>390</c:v>
                </c:pt>
                <c:pt idx="171">
                  <c:v>386</c:v>
                </c:pt>
                <c:pt idx="172">
                  <c:v>387</c:v>
                </c:pt>
                <c:pt idx="173">
                  <c:v>388</c:v>
                </c:pt>
                <c:pt idx="174">
                  <c:v>389</c:v>
                </c:pt>
                <c:pt idx="175">
                  <c:v>390</c:v>
                </c:pt>
                <c:pt idx="176">
                  <c:v>391</c:v>
                </c:pt>
                <c:pt idx="177">
                  <c:v>392</c:v>
                </c:pt>
                <c:pt idx="178">
                  <c:v>393</c:v>
                </c:pt>
                <c:pt idx="179">
                  <c:v>394</c:v>
                </c:pt>
                <c:pt idx="180">
                  <c:v>395</c:v>
                </c:pt>
                <c:pt idx="181">
                  <c:v>396</c:v>
                </c:pt>
                <c:pt idx="182">
                  <c:v>397</c:v>
                </c:pt>
                <c:pt idx="183">
                  <c:v>398</c:v>
                </c:pt>
                <c:pt idx="184">
                  <c:v>399</c:v>
                </c:pt>
                <c:pt idx="185">
                  <c:v>400</c:v>
                </c:pt>
              </c:numCache>
            </c:numRef>
          </c:val>
        </c:ser>
        <c:marker val="1"/>
        <c:axId val="93776512"/>
        <c:axId val="93127040"/>
      </c:lineChart>
      <c:catAx>
        <c:axId val="9377651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th-TH"/>
            </a:pPr>
            <a:endParaRPr lang="en-US"/>
          </a:p>
        </c:txPr>
        <c:crossAx val="93127040"/>
        <c:crosses val="autoZero"/>
        <c:auto val="1"/>
        <c:lblAlgn val="ctr"/>
        <c:lblOffset val="100"/>
      </c:catAx>
      <c:valAx>
        <c:axId val="93127040"/>
        <c:scaling>
          <c:orientation val="minMax"/>
          <c:max val="450"/>
          <c:min val="20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th-TH"/>
            </a:pPr>
            <a:endParaRPr lang="en-US"/>
          </a:p>
        </c:txPr>
        <c:crossAx val="93776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446913441869642"/>
          <c:y val="0.22292674175221774"/>
          <c:w val="0.23829181494661922"/>
          <c:h val="0.17271165154988541"/>
        </c:manualLayout>
      </c:layout>
      <c:txPr>
        <a:bodyPr/>
        <a:lstStyle/>
        <a:p>
          <a:pPr>
            <a:defRPr lang="th-TH"/>
          </a:pPr>
          <a:endParaRPr lang="en-US"/>
        </a:p>
      </c:txPr>
    </c:legend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398023086160429"/>
          <c:y val="0.16090040469079331"/>
          <c:w val="0.78681219146249248"/>
          <c:h val="0.68343120902990551"/>
        </c:manualLayout>
      </c:layout>
      <c:lineChart>
        <c:grouping val="standard"/>
        <c:ser>
          <c:idx val="0"/>
          <c:order val="0"/>
          <c:tx>
            <c:strRef>
              <c:f>'Compression Adjustment'!$D$54</c:f>
              <c:strCache>
                <c:ptCount val="1"/>
                <c:pt idx="0">
                  <c:v>เงินเดือนปัจจุบัน 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square"/>
            <c:size val="7"/>
            <c:spPr>
              <a:solidFill>
                <a:sysClr val="window" lastClr="FFFFFF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'Compression Adjustment'!$B$52:$B$75</c:f>
              <c:strCache>
                <c:ptCount val="24"/>
                <c:pt idx="1">
                  <c:v>#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</c:strCache>
            </c:strRef>
          </c:cat>
          <c:val>
            <c:numRef>
              <c:f>'Compression Adjustment'!$D$55:$D$82</c:f>
              <c:numCache>
                <c:formatCode>_-* #,##0_-;\-* #,##0_-;_-* "-"??_-;_-@_-</c:formatCode>
                <c:ptCount val="28"/>
                <c:pt idx="0">
                  <c:v>10000</c:v>
                </c:pt>
                <c:pt idx="1">
                  <c:v>10500</c:v>
                </c:pt>
                <c:pt idx="2">
                  <c:v>11000</c:v>
                </c:pt>
                <c:pt idx="3">
                  <c:v>11500</c:v>
                </c:pt>
                <c:pt idx="4">
                  <c:v>12000</c:v>
                </c:pt>
                <c:pt idx="5">
                  <c:v>12500</c:v>
                </c:pt>
                <c:pt idx="6">
                  <c:v>13000</c:v>
                </c:pt>
                <c:pt idx="7">
                  <c:v>13500</c:v>
                </c:pt>
                <c:pt idx="8">
                  <c:v>14000</c:v>
                </c:pt>
                <c:pt idx="9">
                  <c:v>14500</c:v>
                </c:pt>
                <c:pt idx="10">
                  <c:v>15000</c:v>
                </c:pt>
                <c:pt idx="11">
                  <c:v>15500</c:v>
                </c:pt>
                <c:pt idx="12">
                  <c:v>16000</c:v>
                </c:pt>
                <c:pt idx="13">
                  <c:v>16500</c:v>
                </c:pt>
                <c:pt idx="14">
                  <c:v>17000</c:v>
                </c:pt>
                <c:pt idx="15">
                  <c:v>17500</c:v>
                </c:pt>
                <c:pt idx="16">
                  <c:v>18000</c:v>
                </c:pt>
                <c:pt idx="17">
                  <c:v>18500</c:v>
                </c:pt>
                <c:pt idx="18">
                  <c:v>19000</c:v>
                </c:pt>
                <c:pt idx="19">
                  <c:v>19500</c:v>
                </c:pt>
                <c:pt idx="20">
                  <c:v>20000</c:v>
                </c:pt>
                <c:pt idx="21">
                  <c:v>20500</c:v>
                </c:pt>
                <c:pt idx="22">
                  <c:v>21000</c:v>
                </c:pt>
                <c:pt idx="23">
                  <c:v>21500</c:v>
                </c:pt>
                <c:pt idx="24">
                  <c:v>22000</c:v>
                </c:pt>
                <c:pt idx="25">
                  <c:v>22500</c:v>
                </c:pt>
                <c:pt idx="26">
                  <c:v>23000</c:v>
                </c:pt>
                <c:pt idx="27">
                  <c:v>23500</c:v>
                </c:pt>
              </c:numCache>
            </c:numRef>
          </c:val>
        </c:ser>
        <c:ser>
          <c:idx val="1"/>
          <c:order val="1"/>
          <c:tx>
            <c:strRef>
              <c:f>'Compression Adjustment'!$F$54</c:f>
              <c:strCache>
                <c:ptCount val="1"/>
                <c:pt idx="0">
                  <c:v>อัตราเงินเดือนใหม่ </c:v>
                </c:pt>
              </c:strCache>
            </c:strRef>
          </c:tx>
          <c:spPr>
            <a:ln>
              <a:solidFill>
                <a:sysClr val="window" lastClr="FFFFFF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ysClr val="window" lastClr="FFFFFF"/>
                </a:solidFill>
              </a:ln>
            </c:spPr>
          </c:marker>
          <c:cat>
            <c:strRef>
              <c:f>'Compression Adjustment'!$B$52:$B$75</c:f>
              <c:strCache>
                <c:ptCount val="24"/>
                <c:pt idx="1">
                  <c:v>#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</c:strCache>
            </c:strRef>
          </c:cat>
          <c:val>
            <c:numRef>
              <c:f>'Compression Adjustment'!$F$55:$F$82</c:f>
              <c:numCache>
                <c:formatCode>_-* #,##0_-;\-* #,##0_-;_-* "-"??_-;_-@_-</c:formatCode>
                <c:ptCount val="28"/>
                <c:pt idx="0">
                  <c:v>16500</c:v>
                </c:pt>
                <c:pt idx="1">
                  <c:v>16750</c:v>
                </c:pt>
                <c:pt idx="2">
                  <c:v>17000</c:v>
                </c:pt>
                <c:pt idx="3">
                  <c:v>17250</c:v>
                </c:pt>
                <c:pt idx="4">
                  <c:v>17500</c:v>
                </c:pt>
                <c:pt idx="5">
                  <c:v>17750</c:v>
                </c:pt>
                <c:pt idx="6">
                  <c:v>18000</c:v>
                </c:pt>
                <c:pt idx="7">
                  <c:v>18250</c:v>
                </c:pt>
                <c:pt idx="8">
                  <c:v>18500</c:v>
                </c:pt>
                <c:pt idx="9">
                  <c:v>18750</c:v>
                </c:pt>
                <c:pt idx="10">
                  <c:v>19000</c:v>
                </c:pt>
                <c:pt idx="11">
                  <c:v>19250</c:v>
                </c:pt>
                <c:pt idx="12">
                  <c:v>19500</c:v>
                </c:pt>
                <c:pt idx="13">
                  <c:v>19750</c:v>
                </c:pt>
                <c:pt idx="14">
                  <c:v>20000</c:v>
                </c:pt>
                <c:pt idx="15">
                  <c:v>20250</c:v>
                </c:pt>
                <c:pt idx="16">
                  <c:v>20500</c:v>
                </c:pt>
                <c:pt idx="17">
                  <c:v>20750</c:v>
                </c:pt>
                <c:pt idx="18">
                  <c:v>21000</c:v>
                </c:pt>
                <c:pt idx="19">
                  <c:v>21250</c:v>
                </c:pt>
                <c:pt idx="20">
                  <c:v>21500</c:v>
                </c:pt>
                <c:pt idx="21">
                  <c:v>21750</c:v>
                </c:pt>
                <c:pt idx="22">
                  <c:v>22000</c:v>
                </c:pt>
                <c:pt idx="23">
                  <c:v>22250</c:v>
                </c:pt>
                <c:pt idx="24">
                  <c:v>22500</c:v>
                </c:pt>
                <c:pt idx="25">
                  <c:v>22750</c:v>
                </c:pt>
                <c:pt idx="26">
                  <c:v>23000</c:v>
                </c:pt>
                <c:pt idx="27">
                  <c:v>23500</c:v>
                </c:pt>
              </c:numCache>
            </c:numRef>
          </c:val>
        </c:ser>
        <c:marker val="1"/>
        <c:axId val="95417856"/>
        <c:axId val="95419776"/>
      </c:lineChart>
      <c:catAx>
        <c:axId val="9541785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th-TH">
                <a:solidFill>
                  <a:schemeClr val="bg1"/>
                </a:solidFill>
              </a:defRPr>
            </a:pPr>
            <a:endParaRPr lang="en-US"/>
          </a:p>
        </c:txPr>
        <c:crossAx val="95419776"/>
        <c:crosses val="autoZero"/>
        <c:auto val="1"/>
        <c:lblAlgn val="ctr"/>
        <c:lblOffset val="100"/>
      </c:catAx>
      <c:valAx>
        <c:axId val="95419776"/>
        <c:scaling>
          <c:orientation val="minMax"/>
          <c:max val="24000"/>
          <c:min val="10000"/>
        </c:scaling>
        <c:axPos val="l"/>
        <c:majorGridlines/>
        <c:numFmt formatCode="_-* #,##0_-;\-* #,##0_-;_-* &quot;-&quot;??_-;_-@_-" sourceLinked="1"/>
        <c:tickLblPos val="nextTo"/>
        <c:txPr>
          <a:bodyPr/>
          <a:lstStyle/>
          <a:p>
            <a:pPr>
              <a:defRPr lang="th-TH"/>
            </a:pPr>
            <a:endParaRPr lang="en-US"/>
          </a:p>
        </c:txPr>
        <c:crossAx val="95417856"/>
        <c:crosses val="autoZero"/>
        <c:crossBetween val="between"/>
      </c:valAx>
      <c:spPr>
        <a:solidFill>
          <a:srgbClr val="4BACC6">
            <a:lumMod val="75000"/>
          </a:srgbClr>
        </a:solidFill>
      </c:spPr>
    </c:plotArea>
    <c:legend>
      <c:legendPos val="r"/>
      <c:layout>
        <c:manualLayout>
          <c:xMode val="edge"/>
          <c:yMode val="edge"/>
          <c:x val="0.14317299446480081"/>
          <c:y val="0.21799197651546476"/>
          <c:w val="0.18937390251961078"/>
          <c:h val="9.3633227509431524E-2"/>
        </c:manualLayout>
      </c:layout>
      <c:txPr>
        <a:bodyPr/>
        <a:lstStyle/>
        <a:p>
          <a:pPr>
            <a:defRPr lang="th-TH">
              <a:solidFill>
                <a:schemeClr val="bg1"/>
              </a:solidFill>
            </a:defRPr>
          </a:pPr>
          <a:endParaRPr lang="en-US"/>
        </a:p>
      </c:txPr>
    </c:legend>
    <c:plotVisOnly val="1"/>
    <c:dispBlanksAs val="gap"/>
  </c:chart>
  <c:spPr>
    <a:ln>
      <a:solidFill>
        <a:schemeClr val="accent1"/>
      </a:solidFill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7004938527420921E-2"/>
          <c:y val="0.13398144129621628"/>
          <c:w val="0.85116608418600059"/>
          <c:h val="0.74911257714407364"/>
        </c:manualLayout>
      </c:layout>
      <c:lineChart>
        <c:grouping val="standard"/>
        <c:ser>
          <c:idx val="2"/>
          <c:order val="0"/>
          <c:tx>
            <c:strRef>
              <c:f>'Compression Adjustment'!$D$228</c:f>
              <c:strCache>
                <c:ptCount val="1"/>
                <c:pt idx="0">
                  <c:v>ค่าแรงปัจจุบัน </c:v>
                </c:pt>
              </c:strCache>
            </c:strRef>
          </c:tx>
          <c:marker>
            <c:symbol val="diamond"/>
            <c:size val="7"/>
            <c:spPr>
              <a:solidFill>
                <a:srgbClr val="FFFF00"/>
              </a:solidFill>
              <a:ln w="12700">
                <a:solidFill>
                  <a:srgbClr val="FFFF00"/>
                </a:solidFill>
              </a:ln>
            </c:spPr>
          </c:marker>
          <c:cat>
            <c:strRef>
              <c:f>'Compression Adjustment'!$C$226:$C$243</c:f>
              <c:strCache>
                <c:ptCount val="18"/>
                <c:pt idx="1">
                  <c:v>รายชื่อพนักงาน </c:v>
                </c:pt>
                <c:pt idx="3">
                  <c:v>A</c:v>
                </c:pt>
                <c:pt idx="4">
                  <c:v>B</c:v>
                </c:pt>
                <c:pt idx="5">
                  <c:v>C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G</c:v>
                </c:pt>
                <c:pt idx="10">
                  <c:v>H</c:v>
                </c:pt>
                <c:pt idx="11">
                  <c:v>I</c:v>
                </c:pt>
                <c:pt idx="12">
                  <c:v>J</c:v>
                </c:pt>
                <c:pt idx="13">
                  <c:v>K</c:v>
                </c:pt>
                <c:pt idx="14">
                  <c:v>F</c:v>
                </c:pt>
                <c:pt idx="15">
                  <c:v>G</c:v>
                </c:pt>
                <c:pt idx="16">
                  <c:v>H</c:v>
                </c:pt>
                <c:pt idx="17">
                  <c:v>I</c:v>
                </c:pt>
              </c:strCache>
            </c:strRef>
          </c:cat>
          <c:val>
            <c:numRef>
              <c:f>'Compression Adjustment'!$D$229:$D$246</c:f>
              <c:numCache>
                <c:formatCode>_-* #,##0_-;\-* #,##0_-;_-* "-"??_-;_-@_-</c:formatCode>
                <c:ptCount val="18"/>
                <c:pt idx="0">
                  <c:v>215</c:v>
                </c:pt>
                <c:pt idx="1">
                  <c:v>230</c:v>
                </c:pt>
                <c:pt idx="2">
                  <c:v>240</c:v>
                </c:pt>
                <c:pt idx="3">
                  <c:v>250</c:v>
                </c:pt>
                <c:pt idx="4">
                  <c:v>260</c:v>
                </c:pt>
                <c:pt idx="5">
                  <c:v>270</c:v>
                </c:pt>
                <c:pt idx="6">
                  <c:v>280</c:v>
                </c:pt>
                <c:pt idx="7">
                  <c:v>290</c:v>
                </c:pt>
                <c:pt idx="8">
                  <c:v>300</c:v>
                </c:pt>
                <c:pt idx="9">
                  <c:v>320</c:v>
                </c:pt>
                <c:pt idx="10">
                  <c:v>340</c:v>
                </c:pt>
                <c:pt idx="11">
                  <c:v>360</c:v>
                </c:pt>
                <c:pt idx="12">
                  <c:v>380</c:v>
                </c:pt>
                <c:pt idx="13">
                  <c:v>400</c:v>
                </c:pt>
                <c:pt idx="14">
                  <c:v>420</c:v>
                </c:pt>
                <c:pt idx="15">
                  <c:v>440</c:v>
                </c:pt>
                <c:pt idx="16">
                  <c:v>460</c:v>
                </c:pt>
                <c:pt idx="17">
                  <c:v>480</c:v>
                </c:pt>
              </c:numCache>
            </c:numRef>
          </c:val>
        </c:ser>
        <c:ser>
          <c:idx val="1"/>
          <c:order val="1"/>
          <c:tx>
            <c:strRef>
              <c:f>'Compression Adjustment'!$F$228</c:f>
              <c:strCache>
                <c:ptCount val="1"/>
                <c:pt idx="0">
                  <c:v>ค่าแรงใหม่ 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marker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</c:marker>
          <c:val>
            <c:numRef>
              <c:f>'Compression Adjustment'!$F$229:$F$246</c:f>
              <c:numCache>
                <c:formatCode>_-* #,##0_-;\-* #,##0_-;_-* "-"??_-;_-@_-</c:formatCode>
                <c:ptCount val="18"/>
                <c:pt idx="0">
                  <c:v>300</c:v>
                </c:pt>
                <c:pt idx="1">
                  <c:v>307.5</c:v>
                </c:pt>
                <c:pt idx="2">
                  <c:v>312.5</c:v>
                </c:pt>
                <c:pt idx="3">
                  <c:v>317.5</c:v>
                </c:pt>
                <c:pt idx="4">
                  <c:v>322.5</c:v>
                </c:pt>
                <c:pt idx="5">
                  <c:v>327.5</c:v>
                </c:pt>
                <c:pt idx="6">
                  <c:v>332.5</c:v>
                </c:pt>
                <c:pt idx="7">
                  <c:v>337.5</c:v>
                </c:pt>
                <c:pt idx="8">
                  <c:v>342.5</c:v>
                </c:pt>
                <c:pt idx="9">
                  <c:v>352.5</c:v>
                </c:pt>
                <c:pt idx="10">
                  <c:v>362.5</c:v>
                </c:pt>
                <c:pt idx="11">
                  <c:v>372.5</c:v>
                </c:pt>
                <c:pt idx="12">
                  <c:v>382.5</c:v>
                </c:pt>
                <c:pt idx="13">
                  <c:v>400</c:v>
                </c:pt>
                <c:pt idx="14">
                  <c:v>420</c:v>
                </c:pt>
                <c:pt idx="15">
                  <c:v>440</c:v>
                </c:pt>
                <c:pt idx="16">
                  <c:v>460</c:v>
                </c:pt>
                <c:pt idx="17">
                  <c:v>480</c:v>
                </c:pt>
              </c:numCache>
            </c:numRef>
          </c:val>
        </c:ser>
        <c:marker val="1"/>
        <c:axId val="95329280"/>
        <c:axId val="95405184"/>
      </c:lineChart>
      <c:catAx>
        <c:axId val="9532928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th-TH">
                <a:solidFill>
                  <a:schemeClr val="bg1"/>
                </a:solidFill>
              </a:defRPr>
            </a:pPr>
            <a:endParaRPr lang="en-US"/>
          </a:p>
        </c:txPr>
        <c:crossAx val="95405184"/>
        <c:crosses val="autoZero"/>
        <c:auto val="1"/>
        <c:lblAlgn val="ctr"/>
        <c:lblOffset val="100"/>
      </c:catAx>
      <c:valAx>
        <c:axId val="95405184"/>
        <c:scaling>
          <c:orientation val="minMax"/>
          <c:max val="460"/>
          <c:min val="200"/>
        </c:scaling>
        <c:axPos val="l"/>
        <c:majorGridlines/>
        <c:numFmt formatCode="_-* #,##0_-;\-* #,##0_-;_-* &quot;-&quot;??_-;_-@_-" sourceLinked="1"/>
        <c:tickLblPos val="nextTo"/>
        <c:txPr>
          <a:bodyPr/>
          <a:lstStyle/>
          <a:p>
            <a:pPr>
              <a:defRPr lang="th-TH"/>
            </a:pPr>
            <a:endParaRPr lang="en-US"/>
          </a:p>
        </c:txPr>
        <c:crossAx val="95329280"/>
        <c:crosses val="autoZero"/>
        <c:crossBetween val="between"/>
      </c:valAx>
      <c:spPr>
        <a:solidFill>
          <a:srgbClr val="4BACC6">
            <a:lumMod val="75000"/>
          </a:srgbClr>
        </a:solidFill>
      </c:spPr>
    </c:plotArea>
    <c:legend>
      <c:legendPos val="r"/>
      <c:layout>
        <c:manualLayout>
          <c:xMode val="edge"/>
          <c:yMode val="edge"/>
          <c:x val="0.1431729175300456"/>
          <c:y val="0.21799199604999936"/>
          <c:w val="0.1879641525072531"/>
          <c:h val="0.1265645383435981"/>
        </c:manualLayout>
      </c:layout>
      <c:txPr>
        <a:bodyPr/>
        <a:lstStyle/>
        <a:p>
          <a:pPr>
            <a:defRPr lang="th-TH">
              <a:solidFill>
                <a:srgbClr val="FFFF00"/>
              </a:solidFill>
            </a:defRPr>
          </a:pPr>
          <a:endParaRPr lang="en-US"/>
        </a:p>
      </c:txPr>
    </c:legend>
    <c:plotVisOnly val="1"/>
    <c:dispBlanksAs val="gap"/>
  </c:chart>
  <c:spPr>
    <a:ln>
      <a:solidFill>
        <a:schemeClr val="accent1"/>
      </a:solidFill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52</xdr:row>
      <xdr:rowOff>161925</xdr:rowOff>
    </xdr:from>
    <xdr:to>
      <xdr:col>14</xdr:col>
      <xdr:colOff>504825</xdr:colOff>
      <xdr:row>67</xdr:row>
      <xdr:rowOff>200025</xdr:rowOff>
    </xdr:to>
    <xdr:graphicFrame macro="">
      <xdr:nvGraphicFramePr>
        <xdr:cNvPr id="659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742950</xdr:colOff>
      <xdr:row>227</xdr:row>
      <xdr:rowOff>0</xdr:rowOff>
    </xdr:from>
    <xdr:to>
      <xdr:col>13</xdr:col>
      <xdr:colOff>571500</xdr:colOff>
      <xdr:row>247</xdr:row>
      <xdr:rowOff>47625</xdr:rowOff>
    </xdr:to>
    <xdr:graphicFrame macro="">
      <xdr:nvGraphicFramePr>
        <xdr:cNvPr id="6590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</xdr:colOff>
      <xdr:row>1</xdr:row>
      <xdr:rowOff>0</xdr:rowOff>
    </xdr:from>
    <xdr:to>
      <xdr:col>3</xdr:col>
      <xdr:colOff>561976</xdr:colOff>
      <xdr:row>4</xdr:row>
      <xdr:rowOff>95586</xdr:rowOff>
    </xdr:to>
    <xdr:pic>
      <xdr:nvPicPr>
        <xdr:cNvPr id="6590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0501" y="180975"/>
          <a:ext cx="2114550" cy="6385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540366</xdr:colOff>
      <xdr:row>31</xdr:row>
      <xdr:rowOff>7080</xdr:rowOff>
    </xdr:from>
    <xdr:ext cx="1411669" cy="593304"/>
    <xdr:sp macro="" textlink="">
      <xdr:nvSpPr>
        <xdr:cNvPr id="5" name="TextBox 4"/>
        <xdr:cNvSpPr txBox="1"/>
      </xdr:nvSpPr>
      <xdr:spPr>
        <a:xfrm rot="19889355">
          <a:off x="3607416" y="3445605"/>
          <a:ext cx="1411669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3200">
              <a:solidFill>
                <a:srgbClr val="FF0000"/>
              </a:solidFill>
            </a:rPr>
            <a:t>Sample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0.21414</cdr:x>
      <cdr:y>0.05897</cdr:y>
    </cdr:from>
    <cdr:to>
      <cdr:x>0.77101</cdr:x>
      <cdr:y>0.13514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1182668" y="228596"/>
          <a:ext cx="2836882" cy="2952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1" i="0" baseline="0">
              <a:latin typeface="+mn-lt"/>
              <a:ea typeface="+mn-ea"/>
              <a:cs typeface="+mn-cs"/>
            </a:rPr>
            <a:t>กราฟการปรับตามผลกระทบ</a:t>
          </a:r>
          <a:endParaRPr lang="en-US" sz="1200" b="1" i="0" baseline="0">
            <a:latin typeface="+mn-lt"/>
            <a:ea typeface="+mn-ea"/>
            <a:cs typeface="+mn-cs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 b="1" i="0" baseline="0">
              <a:latin typeface="+mn-lt"/>
              <a:ea typeface="+mn-ea"/>
              <a:cs typeface="+mn-cs"/>
            </a:rPr>
            <a:t>อัตราแรกจ้างตามวุฒิ</a:t>
          </a:r>
          <a:endParaRPr lang="en-US" sz="1100" b="1" i="0" baseline="0"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endParaRPr lang="en-US" sz="1200"/>
        </a:p>
      </cdr:txBody>
    </cdr:sp>
  </cdr:relSizeAnchor>
  <cdr:relSizeAnchor xmlns:cdr="http://schemas.openxmlformats.org/drawingml/2006/chartDrawing">
    <cdr:from>
      <cdr:x>0.07354</cdr:x>
      <cdr:y>0.87463</cdr:y>
    </cdr:from>
    <cdr:to>
      <cdr:x>0.93345</cdr:x>
      <cdr:y>0.95813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528133" y="3382318"/>
          <a:ext cx="5368256" cy="322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100"/>
            <a:t>10,000              12,000              14,000              16,000              18,000            20,000           22,000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0.21785</cdr:x>
      <cdr:y>0.05897</cdr:y>
    </cdr:from>
    <cdr:to>
      <cdr:x>0.77323</cdr:x>
      <cdr:y>0.13514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1182668" y="228596"/>
          <a:ext cx="2836882" cy="2952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1" i="0" baseline="0">
              <a:latin typeface="+mn-lt"/>
              <a:ea typeface="+mn-ea"/>
              <a:cs typeface="+mn-cs"/>
            </a:rPr>
            <a:t>กราฟการปรับตามผลกระทบ</a:t>
          </a:r>
          <a:endParaRPr lang="en-US" sz="1200" b="1" i="0" baseline="0">
            <a:latin typeface="+mn-lt"/>
            <a:ea typeface="+mn-ea"/>
            <a:cs typeface="+mn-cs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 b="1" i="0" baseline="0">
              <a:latin typeface="+mn-lt"/>
              <a:ea typeface="+mn-ea"/>
              <a:cs typeface="+mn-cs"/>
            </a:rPr>
            <a:t>ค่าจ้างขั้นต่ำ</a:t>
          </a:r>
          <a:endParaRPr lang="en-US" sz="1100" b="1" i="0" baseline="0"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endParaRPr lang="en-US" sz="1200"/>
        </a:p>
      </cdr:txBody>
    </cdr:sp>
  </cdr:relSizeAnchor>
  <cdr:relSizeAnchor xmlns:cdr="http://schemas.openxmlformats.org/drawingml/2006/chartDrawing">
    <cdr:from>
      <cdr:x>0.0548</cdr:x>
      <cdr:y>0.90873</cdr:y>
    </cdr:from>
    <cdr:to>
      <cdr:x>0.91642</cdr:x>
      <cdr:y>0.99223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477744" y="4457676"/>
          <a:ext cx="6121269" cy="409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100"/>
            <a:t>215                                             260                                    300                                       380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32</xdr:row>
      <xdr:rowOff>57150</xdr:rowOff>
    </xdr:from>
    <xdr:to>
      <xdr:col>15</xdr:col>
      <xdr:colOff>180975</xdr:colOff>
      <xdr:row>45</xdr:row>
      <xdr:rowOff>228600</xdr:rowOff>
    </xdr:to>
    <xdr:graphicFrame macro="">
      <xdr:nvGraphicFramePr>
        <xdr:cNvPr id="1628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85725</xdr:rowOff>
    </xdr:from>
    <xdr:to>
      <xdr:col>4</xdr:col>
      <xdr:colOff>38100</xdr:colOff>
      <xdr:row>2</xdr:row>
      <xdr:rowOff>109556</xdr:rowOff>
    </xdr:to>
    <xdr:pic>
      <xdr:nvPicPr>
        <xdr:cNvPr id="1628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0" y="85725"/>
          <a:ext cx="1933575" cy="576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0.33447</cdr:x>
      <cdr:y>0.05063</cdr:y>
    </cdr:from>
    <cdr:to>
      <cdr:x>0.66724</cdr:x>
      <cdr:y>0.15443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66900" y="190501"/>
          <a:ext cx="1857375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th-TH" sz="1400"/>
            <a:t>การปรับแบบขั้นบันได</a:t>
          </a:r>
          <a:endParaRPr lang="en-US" sz="14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4</xdr:col>
      <xdr:colOff>9525</xdr:colOff>
      <xdr:row>2</xdr:row>
      <xdr:rowOff>200025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8575"/>
          <a:ext cx="24288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52</xdr:row>
      <xdr:rowOff>161925</xdr:rowOff>
    </xdr:from>
    <xdr:to>
      <xdr:col>14</xdr:col>
      <xdr:colOff>504825</xdr:colOff>
      <xdr:row>67</xdr:row>
      <xdr:rowOff>200025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742950</xdr:colOff>
      <xdr:row>227</xdr:row>
      <xdr:rowOff>0</xdr:rowOff>
    </xdr:from>
    <xdr:to>
      <xdr:col>13</xdr:col>
      <xdr:colOff>571500</xdr:colOff>
      <xdr:row>247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647700</xdr:colOff>
      <xdr:row>3</xdr:row>
      <xdr:rowOff>161925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0500" y="180975"/>
          <a:ext cx="18288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0.21414</cdr:x>
      <cdr:y>0.05897</cdr:y>
    </cdr:from>
    <cdr:to>
      <cdr:x>0.77101</cdr:x>
      <cdr:y>0.13514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1182668" y="228596"/>
          <a:ext cx="2836882" cy="2952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1" i="0" baseline="0">
              <a:latin typeface="+mn-lt"/>
              <a:ea typeface="+mn-ea"/>
              <a:cs typeface="+mn-cs"/>
            </a:rPr>
            <a:t>กราฟการปรับตามผลกระทบ</a:t>
          </a:r>
          <a:endParaRPr lang="en-US" sz="1200" b="1" i="0" baseline="0">
            <a:latin typeface="+mn-lt"/>
            <a:ea typeface="+mn-ea"/>
            <a:cs typeface="+mn-cs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 b="1" i="0" baseline="0">
              <a:latin typeface="+mn-lt"/>
              <a:ea typeface="+mn-ea"/>
              <a:cs typeface="+mn-cs"/>
            </a:rPr>
            <a:t>อัตราแรกจ้างตามวุฒิ</a:t>
          </a:r>
          <a:endParaRPr lang="en-US" sz="1100" b="1" i="0" baseline="0"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endParaRPr lang="en-US" sz="1200"/>
        </a:p>
      </cdr:txBody>
    </cdr:sp>
  </cdr:relSizeAnchor>
  <cdr:relSizeAnchor xmlns:cdr="http://schemas.openxmlformats.org/drawingml/2006/chartDrawing">
    <cdr:from>
      <cdr:x>0.07354</cdr:x>
      <cdr:y>0.87463</cdr:y>
    </cdr:from>
    <cdr:to>
      <cdr:x>0.93345</cdr:x>
      <cdr:y>0.95813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528133" y="3382318"/>
          <a:ext cx="5368256" cy="322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100"/>
            <a:t>10,000              12,000              14,000              16,000              18,000            20,000           22,000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0.21785</cdr:x>
      <cdr:y>0.05897</cdr:y>
    </cdr:from>
    <cdr:to>
      <cdr:x>0.77323</cdr:x>
      <cdr:y>0.13514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1182668" y="228596"/>
          <a:ext cx="2836882" cy="2952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200" b="1" i="0" baseline="0">
              <a:latin typeface="+mn-lt"/>
              <a:ea typeface="+mn-ea"/>
              <a:cs typeface="+mn-cs"/>
            </a:rPr>
            <a:t>กราฟการปรับตามผลกระทบ</a:t>
          </a:r>
          <a:endParaRPr lang="en-US" sz="1200" b="1" i="0" baseline="0">
            <a:latin typeface="+mn-lt"/>
            <a:ea typeface="+mn-ea"/>
            <a:cs typeface="+mn-cs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 b="1" i="0" baseline="0">
              <a:latin typeface="+mn-lt"/>
              <a:ea typeface="+mn-ea"/>
              <a:cs typeface="+mn-cs"/>
            </a:rPr>
            <a:t>ค่าจ้างขั้นต่ำ</a:t>
          </a:r>
          <a:endParaRPr lang="en-US" sz="1100" b="1" i="0" baseline="0"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endParaRPr lang="en-US" sz="1200"/>
        </a:p>
      </cdr:txBody>
    </cdr:sp>
  </cdr:relSizeAnchor>
  <cdr:relSizeAnchor xmlns:cdr="http://schemas.openxmlformats.org/drawingml/2006/chartDrawing">
    <cdr:from>
      <cdr:x>0.0548</cdr:x>
      <cdr:y>0.90873</cdr:y>
    </cdr:from>
    <cdr:to>
      <cdr:x>0.91642</cdr:x>
      <cdr:y>0.99223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477744" y="4457676"/>
          <a:ext cx="6121269" cy="409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100"/>
            <a:t>215                                             260                                    300                                       380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J280"/>
  <sheetViews>
    <sheetView tabSelected="1" workbookViewId="0">
      <selection activeCell="G20" sqref="G20"/>
    </sheetView>
  </sheetViews>
  <sheetFormatPr defaultRowHeight="14.25"/>
  <cols>
    <col min="1" max="1" width="2.85546875" style="30" customWidth="1"/>
    <col min="2" max="2" width="7.42578125" style="30" customWidth="1"/>
    <col min="3" max="3" width="15.85546875" style="30" customWidth="1"/>
    <col min="4" max="4" width="19.85546875" style="30" customWidth="1"/>
    <col min="5" max="5" width="19.7109375" style="30" customWidth="1"/>
    <col min="6" max="6" width="17.7109375" style="30" customWidth="1"/>
    <col min="7" max="7" width="18" style="30" customWidth="1"/>
    <col min="8" max="8" width="19" style="30" customWidth="1"/>
    <col min="9" max="9" width="12" style="30" customWidth="1"/>
    <col min="10" max="10" width="13" style="30" customWidth="1"/>
    <col min="11" max="16384" width="9.140625" style="30"/>
  </cols>
  <sheetData>
    <row r="6" spans="2:10">
      <c r="B6" s="29" t="s">
        <v>128</v>
      </c>
      <c r="H6" s="30" t="s">
        <v>0</v>
      </c>
    </row>
    <row r="8" spans="2:10" ht="15" customHeight="1">
      <c r="B8" s="4" t="s">
        <v>133</v>
      </c>
      <c r="C8" s="104" t="s">
        <v>321</v>
      </c>
    </row>
    <row r="9" spans="2:10" ht="15" customHeight="1"/>
    <row r="10" spans="2:10" ht="15" customHeight="1">
      <c r="D10" s="30" t="s">
        <v>322</v>
      </c>
    </row>
    <row r="11" spans="2:10" ht="15" customHeight="1"/>
    <row r="12" spans="2:10" ht="15" customHeight="1">
      <c r="C12" s="30" t="s">
        <v>323</v>
      </c>
    </row>
    <row r="13" spans="2:10" ht="15" customHeight="1"/>
    <row r="14" spans="2:10" ht="15" customHeight="1">
      <c r="C14" s="30" t="s">
        <v>324</v>
      </c>
    </row>
    <row r="15" spans="2:10" ht="15" customHeight="1"/>
    <row r="16" spans="2:10" ht="15" customHeight="1">
      <c r="B16" s="107"/>
      <c r="C16" s="108"/>
      <c r="D16" s="109"/>
      <c r="E16" s="110" t="s">
        <v>325</v>
      </c>
      <c r="F16" s="111" t="s">
        <v>326</v>
      </c>
      <c r="G16" s="43"/>
      <c r="H16" s="43"/>
      <c r="I16" s="43"/>
      <c r="J16" s="43"/>
    </row>
    <row r="17" spans="2:10" ht="15" customHeight="1">
      <c r="B17" s="112">
        <v>1</v>
      </c>
      <c r="C17" s="113" t="s">
        <v>327</v>
      </c>
      <c r="D17" s="114"/>
      <c r="E17" s="44" t="s">
        <v>0</v>
      </c>
      <c r="F17" s="38"/>
      <c r="G17" s="43"/>
      <c r="H17" s="43"/>
      <c r="I17" s="43"/>
      <c r="J17" s="43"/>
    </row>
    <row r="18" spans="2:10" ht="15" customHeight="1">
      <c r="B18" s="115">
        <v>2</v>
      </c>
      <c r="C18" s="113" t="s">
        <v>329</v>
      </c>
      <c r="D18" s="114"/>
      <c r="E18" s="44"/>
      <c r="F18" s="44" t="s">
        <v>0</v>
      </c>
      <c r="G18" s="43"/>
      <c r="H18" s="43"/>
      <c r="I18" s="43"/>
      <c r="J18" s="43"/>
    </row>
    <row r="19" spans="2:10" ht="15" customHeight="1">
      <c r="B19" s="115">
        <v>3</v>
      </c>
      <c r="C19" s="113" t="s">
        <v>330</v>
      </c>
      <c r="D19" s="114"/>
      <c r="E19" s="44"/>
      <c r="F19" s="44" t="s">
        <v>0</v>
      </c>
      <c r="G19" s="43"/>
      <c r="H19" s="43"/>
      <c r="I19" s="43"/>
      <c r="J19" s="43"/>
    </row>
    <row r="20" spans="2:10" ht="15" customHeight="1">
      <c r="B20" s="115">
        <v>4</v>
      </c>
      <c r="C20" s="113" t="s">
        <v>328</v>
      </c>
      <c r="D20" s="114"/>
      <c r="E20" s="44"/>
      <c r="F20" s="44"/>
      <c r="G20" s="43"/>
      <c r="H20" s="43"/>
      <c r="I20" s="43"/>
      <c r="J20" s="43"/>
    </row>
    <row r="21" spans="2:10" ht="15" customHeight="1">
      <c r="B21" s="115">
        <v>5</v>
      </c>
      <c r="C21" s="113"/>
      <c r="D21" s="114"/>
      <c r="E21" s="44"/>
      <c r="F21" s="44"/>
      <c r="G21" s="43"/>
      <c r="H21" s="43"/>
      <c r="I21" s="43"/>
      <c r="J21" s="43"/>
    </row>
    <row r="22" spans="2:10" ht="15" customHeight="1">
      <c r="B22" s="116">
        <v>6</v>
      </c>
      <c r="C22" s="117" t="s">
        <v>0</v>
      </c>
      <c r="D22" s="118"/>
      <c r="E22" s="49"/>
      <c r="F22" s="49"/>
      <c r="G22" s="43"/>
      <c r="H22" s="43"/>
      <c r="I22" s="43"/>
      <c r="J22" s="43"/>
    </row>
    <row r="25" spans="2:10">
      <c r="B25" s="4" t="s">
        <v>134</v>
      </c>
      <c r="C25" s="31" t="s">
        <v>62</v>
      </c>
      <c r="F25" s="29" t="s">
        <v>0</v>
      </c>
      <c r="G25" s="30" t="s">
        <v>0</v>
      </c>
    </row>
    <row r="27" spans="2:10">
      <c r="C27" s="105" t="s">
        <v>84</v>
      </c>
    </row>
    <row r="28" spans="2:10">
      <c r="C28" s="33" t="s">
        <v>10</v>
      </c>
      <c r="D28" s="34" t="s">
        <v>4</v>
      </c>
      <c r="E28" s="34" t="s">
        <v>38</v>
      </c>
      <c r="F28" s="34" t="s">
        <v>39</v>
      </c>
      <c r="G28" s="35" t="s">
        <v>40</v>
      </c>
      <c r="H28" s="35" t="s">
        <v>50</v>
      </c>
      <c r="I28" s="35" t="s">
        <v>51</v>
      </c>
      <c r="J28" s="35" t="s">
        <v>52</v>
      </c>
    </row>
    <row r="29" spans="2:10">
      <c r="C29" s="36">
        <v>1</v>
      </c>
      <c r="D29" s="37" t="s">
        <v>42</v>
      </c>
      <c r="E29" s="38" t="s">
        <v>41</v>
      </c>
      <c r="F29" s="23">
        <v>15000</v>
      </c>
      <c r="G29" s="39">
        <v>19000</v>
      </c>
      <c r="H29" s="40">
        <f t="shared" ref="H29:H36" si="0">G29-F29</f>
        <v>4000</v>
      </c>
      <c r="I29" s="24">
        <f t="shared" ref="I29:J31" si="1">F29-F30</f>
        <v>1000</v>
      </c>
      <c r="J29" s="41">
        <f t="shared" si="1"/>
        <v>1000</v>
      </c>
    </row>
    <row r="30" spans="2:10">
      <c r="C30" s="42">
        <v>2</v>
      </c>
      <c r="D30" s="43"/>
      <c r="E30" s="44" t="s">
        <v>43</v>
      </c>
      <c r="F30" s="25">
        <v>14000</v>
      </c>
      <c r="G30" s="45">
        <v>18000</v>
      </c>
      <c r="H30" s="46">
        <f t="shared" si="0"/>
        <v>4000</v>
      </c>
      <c r="I30" s="26">
        <f t="shared" si="1"/>
        <v>2000</v>
      </c>
      <c r="J30" s="47">
        <f t="shared" si="1"/>
        <v>2000</v>
      </c>
    </row>
    <row r="31" spans="2:10">
      <c r="C31" s="42">
        <v>3</v>
      </c>
      <c r="D31" s="43"/>
      <c r="E31" s="44" t="s">
        <v>44</v>
      </c>
      <c r="F31" s="25">
        <v>12000</v>
      </c>
      <c r="G31" s="45">
        <v>16000</v>
      </c>
      <c r="H31" s="46">
        <f t="shared" si="0"/>
        <v>4000</v>
      </c>
      <c r="I31" s="26">
        <f t="shared" si="1"/>
        <v>2000</v>
      </c>
      <c r="J31" s="47">
        <f t="shared" si="1"/>
        <v>1000</v>
      </c>
    </row>
    <row r="32" spans="2:10">
      <c r="C32" s="42">
        <v>4</v>
      </c>
      <c r="D32" s="48"/>
      <c r="E32" s="49" t="s">
        <v>45</v>
      </c>
      <c r="F32" s="27">
        <v>10000</v>
      </c>
      <c r="G32" s="50">
        <v>15000</v>
      </c>
      <c r="H32" s="46">
        <f t="shared" si="0"/>
        <v>5000</v>
      </c>
      <c r="I32" s="28">
        <v>0</v>
      </c>
      <c r="J32" s="51">
        <v>0</v>
      </c>
    </row>
    <row r="33" spans="2:10">
      <c r="C33" s="42">
        <v>5</v>
      </c>
      <c r="D33" s="37" t="s">
        <v>46</v>
      </c>
      <c r="E33" s="38" t="s">
        <v>47</v>
      </c>
      <c r="F33" s="23">
        <v>8000</v>
      </c>
      <c r="G33" s="39">
        <v>11000</v>
      </c>
      <c r="H33" s="40">
        <f t="shared" si="0"/>
        <v>3000</v>
      </c>
      <c r="I33" s="24">
        <f t="shared" ref="I33:J36" si="2">F33-F32</f>
        <v>-2000</v>
      </c>
      <c r="J33" s="41">
        <f t="shared" si="2"/>
        <v>-4000</v>
      </c>
    </row>
    <row r="34" spans="2:10">
      <c r="C34" s="42">
        <v>6</v>
      </c>
      <c r="D34" s="48"/>
      <c r="E34" s="49" t="s">
        <v>48</v>
      </c>
      <c r="F34" s="27">
        <v>7500</v>
      </c>
      <c r="G34" s="52">
        <v>10500</v>
      </c>
      <c r="H34" s="53">
        <f t="shared" si="0"/>
        <v>3000</v>
      </c>
      <c r="I34" s="28">
        <f t="shared" si="2"/>
        <v>-500</v>
      </c>
      <c r="J34" s="51">
        <f t="shared" si="2"/>
        <v>-500</v>
      </c>
    </row>
    <row r="35" spans="2:10">
      <c r="C35" s="42">
        <v>7</v>
      </c>
      <c r="D35" s="37" t="s">
        <v>49</v>
      </c>
      <c r="E35" s="38" t="s">
        <v>47</v>
      </c>
      <c r="F35" s="23">
        <v>7500</v>
      </c>
      <c r="G35" s="39">
        <v>10500</v>
      </c>
      <c r="H35" s="46">
        <f t="shared" si="0"/>
        <v>3000</v>
      </c>
      <c r="I35" s="26">
        <f t="shared" si="2"/>
        <v>0</v>
      </c>
      <c r="J35" s="47">
        <f t="shared" si="2"/>
        <v>0</v>
      </c>
    </row>
    <row r="36" spans="2:10">
      <c r="C36" s="42">
        <v>8</v>
      </c>
      <c r="D36" s="43"/>
      <c r="E36" s="44" t="s">
        <v>48</v>
      </c>
      <c r="F36" s="25">
        <v>7000</v>
      </c>
      <c r="G36" s="45">
        <v>10000</v>
      </c>
      <c r="H36" s="46">
        <f t="shared" si="0"/>
        <v>3000</v>
      </c>
      <c r="I36" s="26">
        <f t="shared" si="2"/>
        <v>-500</v>
      </c>
      <c r="J36" s="47">
        <f t="shared" si="2"/>
        <v>-500</v>
      </c>
    </row>
    <row r="37" spans="2:10">
      <c r="C37" s="86">
        <v>9</v>
      </c>
      <c r="D37" s="87" t="s">
        <v>61</v>
      </c>
      <c r="E37" s="38" t="s">
        <v>136</v>
      </c>
      <c r="F37" s="23">
        <v>6450</v>
      </c>
      <c r="G37" s="89">
        <v>9000</v>
      </c>
      <c r="H37" s="40">
        <f>G37-F37</f>
        <v>2550</v>
      </c>
      <c r="I37" s="24">
        <f>F37-F36</f>
        <v>-550</v>
      </c>
      <c r="J37" s="41">
        <f>G37-G36</f>
        <v>-1000</v>
      </c>
    </row>
    <row r="38" spans="2:10">
      <c r="C38" s="54">
        <v>10</v>
      </c>
      <c r="D38" s="88"/>
      <c r="E38" s="49" t="s">
        <v>75</v>
      </c>
      <c r="F38" s="27">
        <v>215</v>
      </c>
      <c r="G38" s="50">
        <v>300</v>
      </c>
      <c r="H38" s="53">
        <f>G38-F38</f>
        <v>85</v>
      </c>
      <c r="I38" s="28">
        <f>(F38*26)-F37</f>
        <v>-860</v>
      </c>
      <c r="J38" s="51">
        <f>(G38*26)-G37</f>
        <v>-1200</v>
      </c>
    </row>
    <row r="40" spans="2:10">
      <c r="C40" s="10" t="s">
        <v>82</v>
      </c>
      <c r="D40" s="29" t="s">
        <v>83</v>
      </c>
      <c r="H40" s="29" t="s">
        <v>0</v>
      </c>
    </row>
    <row r="42" spans="2:10" ht="19.5" customHeight="1">
      <c r="B42" s="4" t="s">
        <v>135</v>
      </c>
      <c r="C42" s="31" t="s">
        <v>71</v>
      </c>
    </row>
    <row r="44" spans="2:10" ht="19.5" customHeight="1">
      <c r="B44" s="1" t="s">
        <v>12</v>
      </c>
    </row>
    <row r="45" spans="2:10" ht="19.5" customHeight="1"/>
    <row r="46" spans="2:10" ht="19.5" customHeight="1">
      <c r="C46" s="55" t="s">
        <v>13</v>
      </c>
      <c r="E46" s="9" t="s">
        <v>14</v>
      </c>
    </row>
    <row r="47" spans="2:10" ht="19.5" customHeight="1"/>
    <row r="48" spans="2:10" ht="19.5" customHeight="1">
      <c r="B48" s="30" t="s">
        <v>129</v>
      </c>
      <c r="D48" s="30" t="s">
        <v>0</v>
      </c>
      <c r="E48" s="30" t="s">
        <v>56</v>
      </c>
      <c r="F48" s="56">
        <f>F29</f>
        <v>15000</v>
      </c>
      <c r="G48" s="57" t="s">
        <v>16</v>
      </c>
    </row>
    <row r="49" spans="2:7" ht="19.5" customHeight="1">
      <c r="E49" s="30" t="s">
        <v>18</v>
      </c>
      <c r="F49" s="58">
        <f>G29</f>
        <v>19000</v>
      </c>
      <c r="G49" s="57" t="s">
        <v>16</v>
      </c>
    </row>
    <row r="50" spans="2:7" ht="19.5" customHeight="1">
      <c r="E50" s="30" t="s">
        <v>17</v>
      </c>
      <c r="F50" s="59">
        <v>0.5</v>
      </c>
      <c r="G50" s="57"/>
    </row>
    <row r="51" spans="2:7" ht="19.5" customHeight="1">
      <c r="F51" s="60"/>
      <c r="G51" s="57"/>
    </row>
    <row r="52" spans="2:7" ht="15" thickBot="1"/>
    <row r="53" spans="2:7" ht="21.75" customHeight="1" thickBot="1">
      <c r="B53" s="61" t="s">
        <v>10</v>
      </c>
      <c r="C53" s="119" t="s">
        <v>7</v>
      </c>
      <c r="D53" s="61" t="s">
        <v>0</v>
      </c>
      <c r="E53" s="61" t="s">
        <v>63</v>
      </c>
      <c r="F53" s="61" t="s">
        <v>0</v>
      </c>
    </row>
    <row r="54" spans="2:7" ht="21.75" customHeight="1" thickBot="1">
      <c r="B54" s="62"/>
      <c r="C54" s="120"/>
      <c r="D54" s="61" t="s">
        <v>11</v>
      </c>
      <c r="E54" s="62" t="s">
        <v>9</v>
      </c>
      <c r="F54" s="61" t="s">
        <v>8</v>
      </c>
    </row>
    <row r="55" spans="2:7" ht="21.75" customHeight="1" thickBot="1">
      <c r="B55" s="63">
        <v>1</v>
      </c>
      <c r="C55" s="64" t="s">
        <v>1</v>
      </c>
      <c r="D55" s="65">
        <v>10000</v>
      </c>
      <c r="E55" s="106">
        <f t="shared" ref="E55:E82" si="3">IF(((D55-$F$48)*$F$50+($F$49-D55))&lt;0,"0",((D55-$F$48)*$F$50+($F$49-D55)))</f>
        <v>6500</v>
      </c>
      <c r="F55" s="65">
        <f>IF(E55&gt;0,D55+E55,D55)</f>
        <v>16500</v>
      </c>
    </row>
    <row r="56" spans="2:7" ht="21.75" customHeight="1" thickBot="1">
      <c r="B56" s="57">
        <v>2</v>
      </c>
      <c r="C56" s="67" t="s">
        <v>2</v>
      </c>
      <c r="D56" s="68">
        <v>10500</v>
      </c>
      <c r="E56" s="106">
        <f t="shared" si="3"/>
        <v>6250</v>
      </c>
      <c r="F56" s="65">
        <f t="shared" ref="F56:F77" si="4">IF(E56&gt;0,D56+E56,D56)</f>
        <v>16750</v>
      </c>
    </row>
    <row r="57" spans="2:7" ht="21.75" customHeight="1" thickBot="1">
      <c r="B57" s="57">
        <v>3</v>
      </c>
      <c r="C57" s="64" t="s">
        <v>3</v>
      </c>
      <c r="D57" s="65">
        <v>11000</v>
      </c>
      <c r="E57" s="106">
        <f t="shared" si="3"/>
        <v>6000</v>
      </c>
      <c r="F57" s="65">
        <f t="shared" si="4"/>
        <v>17000</v>
      </c>
    </row>
    <row r="58" spans="2:7" ht="21.75" customHeight="1" thickBot="1">
      <c r="B58" s="57">
        <v>4</v>
      </c>
      <c r="C58" s="67" t="s">
        <v>5</v>
      </c>
      <c r="D58" s="68">
        <v>11500</v>
      </c>
      <c r="E58" s="106">
        <f t="shared" si="3"/>
        <v>5750</v>
      </c>
      <c r="F58" s="65">
        <f t="shared" si="4"/>
        <v>17250</v>
      </c>
    </row>
    <row r="59" spans="2:7" ht="21.75" customHeight="1" thickBot="1">
      <c r="B59" s="57">
        <v>5</v>
      </c>
      <c r="C59" s="64" t="s">
        <v>6</v>
      </c>
      <c r="D59" s="65">
        <v>12000</v>
      </c>
      <c r="E59" s="106">
        <f t="shared" si="3"/>
        <v>5500</v>
      </c>
      <c r="F59" s="65">
        <f t="shared" si="4"/>
        <v>17500</v>
      </c>
    </row>
    <row r="60" spans="2:7" ht="21.75" customHeight="1" thickBot="1">
      <c r="B60" s="57">
        <v>6</v>
      </c>
      <c r="C60" s="67" t="s">
        <v>19</v>
      </c>
      <c r="D60" s="68">
        <v>12500</v>
      </c>
      <c r="E60" s="106">
        <f t="shared" si="3"/>
        <v>5250</v>
      </c>
      <c r="F60" s="65">
        <f t="shared" si="4"/>
        <v>17750</v>
      </c>
    </row>
    <row r="61" spans="2:7" ht="21.75" customHeight="1" thickBot="1">
      <c r="B61" s="57">
        <v>7</v>
      </c>
      <c r="C61" s="64" t="s">
        <v>20</v>
      </c>
      <c r="D61" s="65">
        <v>13000</v>
      </c>
      <c r="E61" s="106">
        <f t="shared" si="3"/>
        <v>5000</v>
      </c>
      <c r="F61" s="65">
        <f t="shared" si="4"/>
        <v>18000</v>
      </c>
    </row>
    <row r="62" spans="2:7" ht="21.75" customHeight="1" thickBot="1">
      <c r="B62" s="57">
        <v>8</v>
      </c>
      <c r="C62" s="67" t="s">
        <v>21</v>
      </c>
      <c r="D62" s="68">
        <v>13500</v>
      </c>
      <c r="E62" s="106">
        <f t="shared" si="3"/>
        <v>4750</v>
      </c>
      <c r="F62" s="65">
        <f t="shared" si="4"/>
        <v>18250</v>
      </c>
    </row>
    <row r="63" spans="2:7" ht="21.75" customHeight="1" thickBot="1">
      <c r="B63" s="57">
        <v>9</v>
      </c>
      <c r="C63" s="64" t="s">
        <v>22</v>
      </c>
      <c r="D63" s="65">
        <v>14000</v>
      </c>
      <c r="E63" s="106">
        <f t="shared" si="3"/>
        <v>4500</v>
      </c>
      <c r="F63" s="65">
        <f t="shared" si="4"/>
        <v>18500</v>
      </c>
    </row>
    <row r="64" spans="2:7" ht="21.75" customHeight="1" thickBot="1">
      <c r="B64" s="57">
        <v>10</v>
      </c>
      <c r="C64" s="67" t="s">
        <v>23</v>
      </c>
      <c r="D64" s="68">
        <v>14500</v>
      </c>
      <c r="E64" s="106">
        <f t="shared" si="3"/>
        <v>4250</v>
      </c>
      <c r="F64" s="65">
        <f t="shared" si="4"/>
        <v>18750</v>
      </c>
    </row>
    <row r="65" spans="2:6" ht="21.75" customHeight="1" thickBot="1">
      <c r="B65" s="57">
        <v>11</v>
      </c>
      <c r="C65" s="64" t="s">
        <v>24</v>
      </c>
      <c r="D65" s="65">
        <v>15000</v>
      </c>
      <c r="E65" s="106">
        <f t="shared" si="3"/>
        <v>4000</v>
      </c>
      <c r="F65" s="65">
        <f t="shared" si="4"/>
        <v>19000</v>
      </c>
    </row>
    <row r="66" spans="2:6" ht="21.75" customHeight="1" thickBot="1">
      <c r="B66" s="57">
        <v>12</v>
      </c>
      <c r="C66" s="67" t="s">
        <v>25</v>
      </c>
      <c r="D66" s="68">
        <v>15500</v>
      </c>
      <c r="E66" s="106">
        <f t="shared" si="3"/>
        <v>3750</v>
      </c>
      <c r="F66" s="65">
        <f t="shared" si="4"/>
        <v>19250</v>
      </c>
    </row>
    <row r="67" spans="2:6" ht="21.75" customHeight="1" thickBot="1">
      <c r="B67" s="57">
        <v>13</v>
      </c>
      <c r="C67" s="64" t="s">
        <v>26</v>
      </c>
      <c r="D67" s="65">
        <v>16000</v>
      </c>
      <c r="E67" s="106">
        <f t="shared" si="3"/>
        <v>3500</v>
      </c>
      <c r="F67" s="65">
        <f t="shared" si="4"/>
        <v>19500</v>
      </c>
    </row>
    <row r="68" spans="2:6" ht="21.75" customHeight="1" thickBot="1">
      <c r="B68" s="57">
        <v>14</v>
      </c>
      <c r="C68" s="67" t="s">
        <v>27</v>
      </c>
      <c r="D68" s="68">
        <v>16500</v>
      </c>
      <c r="E68" s="106">
        <f t="shared" si="3"/>
        <v>3250</v>
      </c>
      <c r="F68" s="65">
        <f t="shared" si="4"/>
        <v>19750</v>
      </c>
    </row>
    <row r="69" spans="2:6" ht="21.75" customHeight="1" thickBot="1">
      <c r="B69" s="57">
        <v>15</v>
      </c>
      <c r="C69" s="64" t="s">
        <v>28</v>
      </c>
      <c r="D69" s="65">
        <v>17000</v>
      </c>
      <c r="E69" s="106">
        <f t="shared" si="3"/>
        <v>3000</v>
      </c>
      <c r="F69" s="65">
        <f t="shared" si="4"/>
        <v>20000</v>
      </c>
    </row>
    <row r="70" spans="2:6" ht="21.75" customHeight="1" thickBot="1">
      <c r="B70" s="57">
        <v>16</v>
      </c>
      <c r="C70" s="67" t="s">
        <v>29</v>
      </c>
      <c r="D70" s="68">
        <v>17500</v>
      </c>
      <c r="E70" s="106">
        <f t="shared" si="3"/>
        <v>2750</v>
      </c>
      <c r="F70" s="65">
        <f t="shared" si="4"/>
        <v>20250</v>
      </c>
    </row>
    <row r="71" spans="2:6" ht="21.75" customHeight="1" thickBot="1">
      <c r="B71" s="57">
        <v>17</v>
      </c>
      <c r="C71" s="64" t="s">
        <v>30</v>
      </c>
      <c r="D71" s="65">
        <v>18000</v>
      </c>
      <c r="E71" s="106">
        <f t="shared" si="3"/>
        <v>2500</v>
      </c>
      <c r="F71" s="65">
        <f t="shared" si="4"/>
        <v>20500</v>
      </c>
    </row>
    <row r="72" spans="2:6" ht="21.75" customHeight="1" thickBot="1">
      <c r="B72" s="57">
        <v>18</v>
      </c>
      <c r="C72" s="67" t="s">
        <v>31</v>
      </c>
      <c r="D72" s="68">
        <v>18500</v>
      </c>
      <c r="E72" s="106">
        <f t="shared" si="3"/>
        <v>2250</v>
      </c>
      <c r="F72" s="65">
        <f t="shared" si="4"/>
        <v>20750</v>
      </c>
    </row>
    <row r="73" spans="2:6" ht="21.75" customHeight="1" thickBot="1">
      <c r="B73" s="57">
        <v>19</v>
      </c>
      <c r="C73" s="64" t="s">
        <v>32</v>
      </c>
      <c r="D73" s="65">
        <v>19000</v>
      </c>
      <c r="E73" s="106">
        <f t="shared" si="3"/>
        <v>2000</v>
      </c>
      <c r="F73" s="65">
        <f t="shared" si="4"/>
        <v>21000</v>
      </c>
    </row>
    <row r="74" spans="2:6" ht="21.75" customHeight="1" thickBot="1">
      <c r="B74" s="57">
        <v>20</v>
      </c>
      <c r="C74" s="67" t="s">
        <v>33</v>
      </c>
      <c r="D74" s="68">
        <v>19500</v>
      </c>
      <c r="E74" s="106">
        <f t="shared" si="3"/>
        <v>1750</v>
      </c>
      <c r="F74" s="65">
        <f t="shared" si="4"/>
        <v>21250</v>
      </c>
    </row>
    <row r="75" spans="2:6" ht="21.75" customHeight="1" thickBot="1">
      <c r="B75" s="57">
        <v>21</v>
      </c>
      <c r="C75" s="64" t="s">
        <v>34</v>
      </c>
      <c r="D75" s="65">
        <v>20000</v>
      </c>
      <c r="E75" s="106">
        <f t="shared" si="3"/>
        <v>1500</v>
      </c>
      <c r="F75" s="65">
        <f t="shared" si="4"/>
        <v>21500</v>
      </c>
    </row>
    <row r="76" spans="2:6" ht="21.75" customHeight="1" thickBot="1">
      <c r="B76" s="57">
        <v>22</v>
      </c>
      <c r="C76" s="67" t="s">
        <v>35</v>
      </c>
      <c r="D76" s="68">
        <v>20500</v>
      </c>
      <c r="E76" s="106">
        <f t="shared" si="3"/>
        <v>1250</v>
      </c>
      <c r="F76" s="65">
        <f t="shared" si="4"/>
        <v>21750</v>
      </c>
    </row>
    <row r="77" spans="2:6" ht="21.75" customHeight="1" thickBot="1">
      <c r="B77" s="57">
        <v>23</v>
      </c>
      <c r="C77" s="64" t="s">
        <v>36</v>
      </c>
      <c r="D77" s="65">
        <v>21000</v>
      </c>
      <c r="E77" s="106">
        <f t="shared" si="3"/>
        <v>1000</v>
      </c>
      <c r="F77" s="65">
        <f t="shared" si="4"/>
        <v>22000</v>
      </c>
    </row>
    <row r="78" spans="2:6" ht="21.75" customHeight="1" thickBot="1">
      <c r="B78" s="57">
        <v>24</v>
      </c>
      <c r="C78" s="67" t="s">
        <v>37</v>
      </c>
      <c r="D78" s="68">
        <v>21500</v>
      </c>
      <c r="E78" s="106">
        <f t="shared" si="3"/>
        <v>750</v>
      </c>
      <c r="F78" s="65">
        <f>IF(E78&gt;0,D78+E78,D78)</f>
        <v>22250</v>
      </c>
    </row>
    <row r="79" spans="2:6" ht="21.75" customHeight="1" thickBot="1">
      <c r="B79" s="57">
        <v>25</v>
      </c>
      <c r="C79" s="69" t="s">
        <v>64</v>
      </c>
      <c r="D79" s="70">
        <v>22000</v>
      </c>
      <c r="E79" s="106">
        <f t="shared" si="3"/>
        <v>500</v>
      </c>
      <c r="F79" s="65">
        <f>IF(E79&gt;0,D79+E79,D79)</f>
        <v>22500</v>
      </c>
    </row>
    <row r="80" spans="2:6" ht="21.75" customHeight="1" thickBot="1">
      <c r="B80" s="57">
        <v>26</v>
      </c>
      <c r="C80" s="69" t="s">
        <v>65</v>
      </c>
      <c r="D80" s="70">
        <v>22500</v>
      </c>
      <c r="E80" s="106">
        <f t="shared" si="3"/>
        <v>250</v>
      </c>
      <c r="F80" s="65">
        <f>IF(E80&gt;0,D80+E80,D80)</f>
        <v>22750</v>
      </c>
    </row>
    <row r="81" spans="2:7" ht="21.75" customHeight="1" thickBot="1">
      <c r="B81" s="57">
        <v>27</v>
      </c>
      <c r="C81" s="69" t="s">
        <v>66</v>
      </c>
      <c r="D81" s="70">
        <v>23000</v>
      </c>
      <c r="E81" s="106">
        <f t="shared" si="3"/>
        <v>0</v>
      </c>
      <c r="F81" s="65">
        <f>IF(E81&gt;0,D81+E81,D81)</f>
        <v>23000</v>
      </c>
    </row>
    <row r="82" spans="2:7" ht="21.75" customHeight="1" thickBot="1">
      <c r="B82" s="57">
        <v>28</v>
      </c>
      <c r="C82" s="69" t="s">
        <v>67</v>
      </c>
      <c r="D82" s="70">
        <v>23500</v>
      </c>
      <c r="E82" s="106" t="str">
        <f t="shared" si="3"/>
        <v>0</v>
      </c>
      <c r="F82" s="65">
        <f>IF(E82&gt;0,D82+E82,D82)</f>
        <v>23500</v>
      </c>
    </row>
    <row r="83" spans="2:7">
      <c r="B83" s="71"/>
      <c r="C83" s="71" t="s">
        <v>53</v>
      </c>
      <c r="D83" s="6">
        <f>SUM(D55:D82)</f>
        <v>469000</v>
      </c>
      <c r="E83" s="6">
        <f>F83-D83</f>
        <v>87750</v>
      </c>
      <c r="F83" s="6">
        <f>SUM(F55:F82)</f>
        <v>556750</v>
      </c>
    </row>
    <row r="84" spans="2:7">
      <c r="B84" s="121" t="s">
        <v>69</v>
      </c>
      <c r="C84" s="121"/>
      <c r="D84" s="121"/>
      <c r="E84" s="72">
        <f>E83*100/D83</f>
        <v>18.710021321961619</v>
      </c>
      <c r="F84" s="73" t="s">
        <v>70</v>
      </c>
    </row>
    <row r="87" spans="2:7" ht="19.5" customHeight="1">
      <c r="B87" s="30" t="s">
        <v>130</v>
      </c>
      <c r="D87" s="30" t="s">
        <v>0</v>
      </c>
      <c r="E87" s="30" t="s">
        <v>56</v>
      </c>
      <c r="F87" s="56">
        <f>F30</f>
        <v>14000</v>
      </c>
      <c r="G87" s="57" t="s">
        <v>16</v>
      </c>
    </row>
    <row r="88" spans="2:7" ht="19.5" customHeight="1">
      <c r="E88" s="30" t="s">
        <v>18</v>
      </c>
      <c r="F88" s="58">
        <f>G30</f>
        <v>18000</v>
      </c>
      <c r="G88" s="57" t="s">
        <v>16</v>
      </c>
    </row>
    <row r="89" spans="2:7" ht="19.5" customHeight="1">
      <c r="E89" s="30" t="s">
        <v>17</v>
      </c>
      <c r="F89" s="59">
        <v>0.5</v>
      </c>
      <c r="G89" s="57"/>
    </row>
    <row r="90" spans="2:7" ht="19.5" customHeight="1">
      <c r="F90" s="60"/>
      <c r="G90" s="57"/>
    </row>
    <row r="91" spans="2:7" ht="15" thickBot="1"/>
    <row r="92" spans="2:7" ht="21.75" customHeight="1" thickBot="1">
      <c r="B92" s="61" t="s">
        <v>10</v>
      </c>
      <c r="C92" s="119" t="s">
        <v>7</v>
      </c>
      <c r="D92" s="61" t="s">
        <v>0</v>
      </c>
      <c r="E92" s="61" t="s">
        <v>63</v>
      </c>
      <c r="F92" s="61" t="s">
        <v>0</v>
      </c>
    </row>
    <row r="93" spans="2:7" ht="21.75" customHeight="1" thickBot="1">
      <c r="B93" s="62"/>
      <c r="C93" s="120"/>
      <c r="D93" s="61" t="s">
        <v>11</v>
      </c>
      <c r="E93" s="62" t="s">
        <v>9</v>
      </c>
      <c r="F93" s="61" t="s">
        <v>8</v>
      </c>
    </row>
    <row r="94" spans="2:7" ht="21.75" customHeight="1" thickBot="1">
      <c r="B94" s="63">
        <v>1</v>
      </c>
      <c r="C94" s="64" t="s">
        <v>1</v>
      </c>
      <c r="D94" s="65">
        <v>10000</v>
      </c>
      <c r="E94" s="106">
        <f t="shared" ref="E94:E121" si="5">IF(((D94-$F$87)*$F$89+($F$88-D94))&lt;0,"0",((D94-$F$87)*$F$89+($F$88-D94)))</f>
        <v>6000</v>
      </c>
      <c r="F94" s="65">
        <f>IF(E94&gt;0,D94+E94,D94)</f>
        <v>16000</v>
      </c>
    </row>
    <row r="95" spans="2:7" ht="21.75" customHeight="1" thickBot="1">
      <c r="B95" s="57">
        <v>2</v>
      </c>
      <c r="C95" s="67" t="s">
        <v>2</v>
      </c>
      <c r="D95" s="68">
        <v>10500</v>
      </c>
      <c r="E95" s="106">
        <f t="shared" si="5"/>
        <v>5750</v>
      </c>
      <c r="F95" s="65">
        <f t="shared" ref="F95:F116" si="6">IF(E95&gt;0,D95+E95,D95)</f>
        <v>16250</v>
      </c>
    </row>
    <row r="96" spans="2:7" ht="21.75" customHeight="1" thickBot="1">
      <c r="B96" s="57">
        <v>3</v>
      </c>
      <c r="C96" s="64" t="s">
        <v>3</v>
      </c>
      <c r="D96" s="65">
        <v>11000</v>
      </c>
      <c r="E96" s="106">
        <f t="shared" si="5"/>
        <v>5500</v>
      </c>
      <c r="F96" s="65">
        <f t="shared" si="6"/>
        <v>16500</v>
      </c>
    </row>
    <row r="97" spans="2:6" ht="21.75" customHeight="1" thickBot="1">
      <c r="B97" s="57">
        <v>4</v>
      </c>
      <c r="C97" s="67" t="s">
        <v>5</v>
      </c>
      <c r="D97" s="68">
        <v>11500</v>
      </c>
      <c r="E97" s="106">
        <f t="shared" si="5"/>
        <v>5250</v>
      </c>
      <c r="F97" s="65">
        <f t="shared" si="6"/>
        <v>16750</v>
      </c>
    </row>
    <row r="98" spans="2:6" ht="21.75" customHeight="1" thickBot="1">
      <c r="B98" s="57">
        <v>5</v>
      </c>
      <c r="C98" s="64" t="s">
        <v>6</v>
      </c>
      <c r="D98" s="65">
        <v>12000</v>
      </c>
      <c r="E98" s="106">
        <f t="shared" si="5"/>
        <v>5000</v>
      </c>
      <c r="F98" s="65">
        <f t="shared" si="6"/>
        <v>17000</v>
      </c>
    </row>
    <row r="99" spans="2:6" ht="21.75" customHeight="1" thickBot="1">
      <c r="B99" s="57">
        <v>6</v>
      </c>
      <c r="C99" s="67" t="s">
        <v>19</v>
      </c>
      <c r="D99" s="68">
        <v>12500</v>
      </c>
      <c r="E99" s="106">
        <f t="shared" si="5"/>
        <v>4750</v>
      </c>
      <c r="F99" s="65">
        <f t="shared" si="6"/>
        <v>17250</v>
      </c>
    </row>
    <row r="100" spans="2:6" ht="21.75" customHeight="1" thickBot="1">
      <c r="B100" s="57">
        <v>7</v>
      </c>
      <c r="C100" s="64" t="s">
        <v>20</v>
      </c>
      <c r="D100" s="65">
        <v>13000</v>
      </c>
      <c r="E100" s="106">
        <f t="shared" si="5"/>
        <v>4500</v>
      </c>
      <c r="F100" s="65">
        <f t="shared" si="6"/>
        <v>17500</v>
      </c>
    </row>
    <row r="101" spans="2:6" ht="21.75" customHeight="1" thickBot="1">
      <c r="B101" s="57">
        <v>8</v>
      </c>
      <c r="C101" s="67" t="s">
        <v>21</v>
      </c>
      <c r="D101" s="68">
        <v>13500</v>
      </c>
      <c r="E101" s="106">
        <f t="shared" si="5"/>
        <v>4250</v>
      </c>
      <c r="F101" s="65">
        <f t="shared" si="6"/>
        <v>17750</v>
      </c>
    </row>
    <row r="102" spans="2:6" ht="21.75" customHeight="1" thickBot="1">
      <c r="B102" s="57">
        <v>9</v>
      </c>
      <c r="C102" s="64" t="s">
        <v>22</v>
      </c>
      <c r="D102" s="65">
        <v>14000</v>
      </c>
      <c r="E102" s="106">
        <f t="shared" si="5"/>
        <v>4000</v>
      </c>
      <c r="F102" s="65">
        <f t="shared" si="6"/>
        <v>18000</v>
      </c>
    </row>
    <row r="103" spans="2:6" ht="21.75" customHeight="1" thickBot="1">
      <c r="B103" s="57">
        <v>10</v>
      </c>
      <c r="C103" s="67" t="s">
        <v>23</v>
      </c>
      <c r="D103" s="68">
        <v>14500</v>
      </c>
      <c r="E103" s="106">
        <f t="shared" si="5"/>
        <v>3750</v>
      </c>
      <c r="F103" s="65">
        <f t="shared" si="6"/>
        <v>18250</v>
      </c>
    </row>
    <row r="104" spans="2:6" ht="21.75" customHeight="1" thickBot="1">
      <c r="B104" s="57">
        <v>11</v>
      </c>
      <c r="C104" s="64" t="s">
        <v>24</v>
      </c>
      <c r="D104" s="65">
        <v>15000</v>
      </c>
      <c r="E104" s="106">
        <f t="shared" si="5"/>
        <v>3500</v>
      </c>
      <c r="F104" s="65">
        <f t="shared" si="6"/>
        <v>18500</v>
      </c>
    </row>
    <row r="105" spans="2:6" ht="21.75" customHeight="1" thickBot="1">
      <c r="B105" s="57">
        <v>12</v>
      </c>
      <c r="C105" s="67" t="s">
        <v>25</v>
      </c>
      <c r="D105" s="68">
        <v>15500</v>
      </c>
      <c r="E105" s="106">
        <f t="shared" si="5"/>
        <v>3250</v>
      </c>
      <c r="F105" s="65">
        <f t="shared" si="6"/>
        <v>18750</v>
      </c>
    </row>
    <row r="106" spans="2:6" ht="21.75" customHeight="1" thickBot="1">
      <c r="B106" s="57">
        <v>13</v>
      </c>
      <c r="C106" s="64" t="s">
        <v>26</v>
      </c>
      <c r="D106" s="65">
        <v>16000</v>
      </c>
      <c r="E106" s="106">
        <f t="shared" si="5"/>
        <v>3000</v>
      </c>
      <c r="F106" s="65">
        <f t="shared" si="6"/>
        <v>19000</v>
      </c>
    </row>
    <row r="107" spans="2:6" ht="21.75" customHeight="1" thickBot="1">
      <c r="B107" s="57">
        <v>14</v>
      </c>
      <c r="C107" s="67" t="s">
        <v>27</v>
      </c>
      <c r="D107" s="68">
        <v>16500</v>
      </c>
      <c r="E107" s="106">
        <f t="shared" si="5"/>
        <v>2750</v>
      </c>
      <c r="F107" s="65">
        <f t="shared" si="6"/>
        <v>19250</v>
      </c>
    </row>
    <row r="108" spans="2:6" ht="21.75" customHeight="1" thickBot="1">
      <c r="B108" s="57">
        <v>15</v>
      </c>
      <c r="C108" s="64" t="s">
        <v>28</v>
      </c>
      <c r="D108" s="65">
        <v>17000</v>
      </c>
      <c r="E108" s="106">
        <f t="shared" si="5"/>
        <v>2500</v>
      </c>
      <c r="F108" s="65">
        <f t="shared" si="6"/>
        <v>19500</v>
      </c>
    </row>
    <row r="109" spans="2:6" ht="21.75" customHeight="1" thickBot="1">
      <c r="B109" s="57">
        <v>16</v>
      </c>
      <c r="C109" s="67" t="s">
        <v>29</v>
      </c>
      <c r="D109" s="68">
        <v>17500</v>
      </c>
      <c r="E109" s="106">
        <f t="shared" si="5"/>
        <v>2250</v>
      </c>
      <c r="F109" s="65">
        <f t="shared" si="6"/>
        <v>19750</v>
      </c>
    </row>
    <row r="110" spans="2:6" ht="21.75" customHeight="1" thickBot="1">
      <c r="B110" s="57">
        <v>17</v>
      </c>
      <c r="C110" s="64" t="s">
        <v>30</v>
      </c>
      <c r="D110" s="65">
        <v>18000</v>
      </c>
      <c r="E110" s="106">
        <f t="shared" si="5"/>
        <v>2000</v>
      </c>
      <c r="F110" s="65">
        <f t="shared" si="6"/>
        <v>20000</v>
      </c>
    </row>
    <row r="111" spans="2:6" ht="21.75" customHeight="1" thickBot="1">
      <c r="B111" s="57">
        <v>18</v>
      </c>
      <c r="C111" s="67" t="s">
        <v>31</v>
      </c>
      <c r="D111" s="68">
        <v>18500</v>
      </c>
      <c r="E111" s="106">
        <f t="shared" si="5"/>
        <v>1750</v>
      </c>
      <c r="F111" s="65">
        <f t="shared" si="6"/>
        <v>20250</v>
      </c>
    </row>
    <row r="112" spans="2:6" ht="21.75" customHeight="1" thickBot="1">
      <c r="B112" s="57">
        <v>19</v>
      </c>
      <c r="C112" s="64" t="s">
        <v>32</v>
      </c>
      <c r="D112" s="65">
        <v>19000</v>
      </c>
      <c r="E112" s="106">
        <f t="shared" si="5"/>
        <v>1500</v>
      </c>
      <c r="F112" s="65">
        <f t="shared" si="6"/>
        <v>20500</v>
      </c>
    </row>
    <row r="113" spans="2:7" ht="21.75" customHeight="1" thickBot="1">
      <c r="B113" s="57">
        <v>20</v>
      </c>
      <c r="C113" s="67" t="s">
        <v>33</v>
      </c>
      <c r="D113" s="68">
        <v>19500</v>
      </c>
      <c r="E113" s="106">
        <f t="shared" si="5"/>
        <v>1250</v>
      </c>
      <c r="F113" s="65">
        <f t="shared" si="6"/>
        <v>20750</v>
      </c>
    </row>
    <row r="114" spans="2:7" ht="21.75" customHeight="1" thickBot="1">
      <c r="B114" s="57">
        <v>21</v>
      </c>
      <c r="C114" s="64" t="s">
        <v>34</v>
      </c>
      <c r="D114" s="65">
        <v>20000</v>
      </c>
      <c r="E114" s="106">
        <f t="shared" si="5"/>
        <v>1000</v>
      </c>
      <c r="F114" s="65">
        <f t="shared" si="6"/>
        <v>21000</v>
      </c>
    </row>
    <row r="115" spans="2:7" ht="21.75" customHeight="1" thickBot="1">
      <c r="B115" s="57">
        <v>22</v>
      </c>
      <c r="C115" s="67" t="s">
        <v>35</v>
      </c>
      <c r="D115" s="68">
        <v>20500</v>
      </c>
      <c r="E115" s="106">
        <f t="shared" si="5"/>
        <v>750</v>
      </c>
      <c r="F115" s="65">
        <f t="shared" si="6"/>
        <v>21250</v>
      </c>
    </row>
    <row r="116" spans="2:7" ht="21.75" customHeight="1" thickBot="1">
      <c r="B116" s="57">
        <v>23</v>
      </c>
      <c r="C116" s="64" t="s">
        <v>36</v>
      </c>
      <c r="D116" s="65">
        <v>21000</v>
      </c>
      <c r="E116" s="106">
        <f t="shared" si="5"/>
        <v>500</v>
      </c>
      <c r="F116" s="65">
        <f t="shared" si="6"/>
        <v>21500</v>
      </c>
    </row>
    <row r="117" spans="2:7" ht="21.75" customHeight="1" thickBot="1">
      <c r="B117" s="57">
        <v>24</v>
      </c>
      <c r="C117" s="67" t="s">
        <v>37</v>
      </c>
      <c r="D117" s="68">
        <v>21500</v>
      </c>
      <c r="E117" s="106">
        <f t="shared" si="5"/>
        <v>250</v>
      </c>
      <c r="F117" s="65">
        <f>IF(E117&gt;0,D117+E117,D117)</f>
        <v>21750</v>
      </c>
    </row>
    <row r="118" spans="2:7" ht="21.75" customHeight="1" thickBot="1">
      <c r="B118" s="57">
        <v>25</v>
      </c>
      <c r="C118" s="69" t="s">
        <v>64</v>
      </c>
      <c r="D118" s="70">
        <v>22000</v>
      </c>
      <c r="E118" s="106">
        <f t="shared" si="5"/>
        <v>0</v>
      </c>
      <c r="F118" s="65">
        <f>IF(E118&gt;0,D118+E118,D118)</f>
        <v>22000</v>
      </c>
    </row>
    <row r="119" spans="2:7" ht="21.75" customHeight="1" thickBot="1">
      <c r="B119" s="57">
        <v>26</v>
      </c>
      <c r="C119" s="69" t="s">
        <v>65</v>
      </c>
      <c r="D119" s="70">
        <v>22500</v>
      </c>
      <c r="E119" s="106" t="str">
        <f t="shared" si="5"/>
        <v>0</v>
      </c>
      <c r="F119" s="65">
        <f>IF(E119&gt;0,D119+E119,D119)</f>
        <v>22500</v>
      </c>
    </row>
    <row r="120" spans="2:7" ht="21.75" customHeight="1" thickBot="1">
      <c r="B120" s="57">
        <v>27</v>
      </c>
      <c r="C120" s="69" t="s">
        <v>66</v>
      </c>
      <c r="D120" s="70">
        <v>23000</v>
      </c>
      <c r="E120" s="106" t="str">
        <f t="shared" si="5"/>
        <v>0</v>
      </c>
      <c r="F120" s="65">
        <f>IF(E120&gt;0,D120+E120,D120)</f>
        <v>23000</v>
      </c>
    </row>
    <row r="121" spans="2:7" ht="21.75" customHeight="1" thickBot="1">
      <c r="B121" s="57">
        <v>28</v>
      </c>
      <c r="C121" s="69" t="s">
        <v>67</v>
      </c>
      <c r="D121" s="70">
        <v>23500</v>
      </c>
      <c r="E121" s="106" t="str">
        <f t="shared" si="5"/>
        <v>0</v>
      </c>
      <c r="F121" s="65">
        <f>IF(E121&gt;0,D121+E121,D121)</f>
        <v>23500</v>
      </c>
    </row>
    <row r="122" spans="2:7">
      <c r="B122" s="71"/>
      <c r="C122" s="71" t="s">
        <v>53</v>
      </c>
      <c r="D122" s="6">
        <f>SUM(D94:D121)</f>
        <v>469000</v>
      </c>
      <c r="E122" s="6">
        <f>F122-D122</f>
        <v>75000</v>
      </c>
      <c r="F122" s="6">
        <f>SUM(F94:F121)</f>
        <v>544000</v>
      </c>
    </row>
    <row r="123" spans="2:7">
      <c r="B123" s="121" t="s">
        <v>69</v>
      </c>
      <c r="C123" s="121"/>
      <c r="D123" s="121"/>
      <c r="E123" s="72">
        <f>E122*100/D122</f>
        <v>15.991471215351812</v>
      </c>
      <c r="F123" s="73" t="s">
        <v>70</v>
      </c>
    </row>
    <row r="126" spans="2:7" ht="19.5" customHeight="1">
      <c r="B126" s="30" t="s">
        <v>131</v>
      </c>
      <c r="D126" s="30" t="s">
        <v>0</v>
      </c>
      <c r="E126" s="30" t="s">
        <v>56</v>
      </c>
      <c r="F126" s="56">
        <f>F31</f>
        <v>12000</v>
      </c>
      <c r="G126" s="57" t="s">
        <v>16</v>
      </c>
    </row>
    <row r="127" spans="2:7" ht="19.5" customHeight="1">
      <c r="E127" s="30" t="s">
        <v>18</v>
      </c>
      <c r="F127" s="58">
        <f>G31</f>
        <v>16000</v>
      </c>
      <c r="G127" s="57" t="s">
        <v>16</v>
      </c>
    </row>
    <row r="128" spans="2:7" ht="19.5" customHeight="1">
      <c r="E128" s="30" t="s">
        <v>17</v>
      </c>
      <c r="F128" s="59">
        <v>0.5</v>
      </c>
      <c r="G128" s="57"/>
    </row>
    <row r="129" spans="2:7" ht="19.5" customHeight="1">
      <c r="F129" s="60"/>
      <c r="G129" s="57"/>
    </row>
    <row r="130" spans="2:7" ht="15" thickBot="1"/>
    <row r="131" spans="2:7" ht="21.75" customHeight="1" thickBot="1">
      <c r="B131" s="61" t="s">
        <v>10</v>
      </c>
      <c r="C131" s="119" t="s">
        <v>7</v>
      </c>
      <c r="D131" s="61" t="s">
        <v>0</v>
      </c>
      <c r="E131" s="61" t="s">
        <v>63</v>
      </c>
      <c r="F131" s="61" t="s">
        <v>0</v>
      </c>
    </row>
    <row r="132" spans="2:7" ht="21.75" customHeight="1" thickBot="1">
      <c r="B132" s="62"/>
      <c r="C132" s="120"/>
      <c r="D132" s="61" t="s">
        <v>11</v>
      </c>
      <c r="E132" s="62" t="s">
        <v>9</v>
      </c>
      <c r="F132" s="61" t="s">
        <v>8</v>
      </c>
    </row>
    <row r="133" spans="2:7" ht="21.75" customHeight="1" thickBot="1">
      <c r="B133" s="63">
        <v>1</v>
      </c>
      <c r="C133" s="64" t="s">
        <v>1</v>
      </c>
      <c r="D133" s="65">
        <v>10000</v>
      </c>
      <c r="E133" s="106">
        <f>IF(((D133-$F$126)*$F$128+($F$127-D133))&lt;0,"0",((D133-$F$126)*$F$128+($F$127-D133)))</f>
        <v>5000</v>
      </c>
      <c r="F133" s="65">
        <f>IF(E133&gt;0,D133+E133,D133)</f>
        <v>15000</v>
      </c>
    </row>
    <row r="134" spans="2:7" ht="21.75" customHeight="1" thickBot="1">
      <c r="B134" s="57">
        <v>2</v>
      </c>
      <c r="C134" s="67" t="s">
        <v>2</v>
      </c>
      <c r="D134" s="68">
        <v>10500</v>
      </c>
      <c r="E134" s="106">
        <f t="shared" ref="E134:E160" si="7">IF(((D134-$F$126)*$F$128+($F$127-D134))&lt;0,"0",((D134-$F$126)*$F$128+($F$127-D134)))</f>
        <v>4750</v>
      </c>
      <c r="F134" s="65">
        <f t="shared" ref="F134:F155" si="8">IF(E134&gt;0,D134+E134,D134)</f>
        <v>15250</v>
      </c>
    </row>
    <row r="135" spans="2:7" ht="21.75" customHeight="1" thickBot="1">
      <c r="B135" s="57">
        <v>3</v>
      </c>
      <c r="C135" s="64" t="s">
        <v>3</v>
      </c>
      <c r="D135" s="65">
        <v>11000</v>
      </c>
      <c r="E135" s="106">
        <f t="shared" si="7"/>
        <v>4500</v>
      </c>
      <c r="F135" s="65">
        <f t="shared" si="8"/>
        <v>15500</v>
      </c>
    </row>
    <row r="136" spans="2:7" ht="21.75" customHeight="1" thickBot="1">
      <c r="B136" s="57">
        <v>4</v>
      </c>
      <c r="C136" s="67" t="s">
        <v>5</v>
      </c>
      <c r="D136" s="68">
        <v>11500</v>
      </c>
      <c r="E136" s="106">
        <f t="shared" si="7"/>
        <v>4250</v>
      </c>
      <c r="F136" s="65">
        <f t="shared" si="8"/>
        <v>15750</v>
      </c>
    </row>
    <row r="137" spans="2:7" ht="21.75" customHeight="1" thickBot="1">
      <c r="B137" s="57">
        <v>5</v>
      </c>
      <c r="C137" s="64" t="s">
        <v>6</v>
      </c>
      <c r="D137" s="65">
        <v>12000</v>
      </c>
      <c r="E137" s="106">
        <f t="shared" si="7"/>
        <v>4000</v>
      </c>
      <c r="F137" s="65">
        <f t="shared" si="8"/>
        <v>16000</v>
      </c>
    </row>
    <row r="138" spans="2:7" ht="21.75" customHeight="1" thickBot="1">
      <c r="B138" s="57">
        <v>6</v>
      </c>
      <c r="C138" s="67" t="s">
        <v>19</v>
      </c>
      <c r="D138" s="68">
        <v>12500</v>
      </c>
      <c r="E138" s="106">
        <f t="shared" si="7"/>
        <v>3750</v>
      </c>
      <c r="F138" s="65">
        <f t="shared" si="8"/>
        <v>16250</v>
      </c>
    </row>
    <row r="139" spans="2:7" ht="21.75" customHeight="1" thickBot="1">
      <c r="B139" s="57">
        <v>7</v>
      </c>
      <c r="C139" s="64" t="s">
        <v>20</v>
      </c>
      <c r="D139" s="65">
        <v>13000</v>
      </c>
      <c r="E139" s="106">
        <f t="shared" si="7"/>
        <v>3500</v>
      </c>
      <c r="F139" s="65">
        <f t="shared" si="8"/>
        <v>16500</v>
      </c>
    </row>
    <row r="140" spans="2:7" ht="21.75" customHeight="1" thickBot="1">
      <c r="B140" s="57">
        <v>8</v>
      </c>
      <c r="C140" s="67" t="s">
        <v>21</v>
      </c>
      <c r="D140" s="68">
        <v>13500</v>
      </c>
      <c r="E140" s="106">
        <f t="shared" si="7"/>
        <v>3250</v>
      </c>
      <c r="F140" s="65">
        <f t="shared" si="8"/>
        <v>16750</v>
      </c>
    </row>
    <row r="141" spans="2:7" ht="21.75" customHeight="1" thickBot="1">
      <c r="B141" s="57">
        <v>9</v>
      </c>
      <c r="C141" s="64" t="s">
        <v>22</v>
      </c>
      <c r="D141" s="65">
        <v>14000</v>
      </c>
      <c r="E141" s="106">
        <f t="shared" si="7"/>
        <v>3000</v>
      </c>
      <c r="F141" s="65">
        <f t="shared" si="8"/>
        <v>17000</v>
      </c>
    </row>
    <row r="142" spans="2:7" ht="21.75" customHeight="1" thickBot="1">
      <c r="B142" s="57">
        <v>10</v>
      </c>
      <c r="C142" s="67" t="s">
        <v>23</v>
      </c>
      <c r="D142" s="68">
        <v>14500</v>
      </c>
      <c r="E142" s="106">
        <f t="shared" si="7"/>
        <v>2750</v>
      </c>
      <c r="F142" s="65">
        <f t="shared" si="8"/>
        <v>17250</v>
      </c>
    </row>
    <row r="143" spans="2:7" ht="21.75" customHeight="1" thickBot="1">
      <c r="B143" s="57">
        <v>11</v>
      </c>
      <c r="C143" s="64" t="s">
        <v>24</v>
      </c>
      <c r="D143" s="65">
        <v>15000</v>
      </c>
      <c r="E143" s="106">
        <f t="shared" si="7"/>
        <v>2500</v>
      </c>
      <c r="F143" s="65">
        <f t="shared" si="8"/>
        <v>17500</v>
      </c>
    </row>
    <row r="144" spans="2:7" ht="21.75" customHeight="1" thickBot="1">
      <c r="B144" s="57">
        <v>12</v>
      </c>
      <c r="C144" s="67" t="s">
        <v>25</v>
      </c>
      <c r="D144" s="68">
        <v>15500</v>
      </c>
      <c r="E144" s="106">
        <f t="shared" si="7"/>
        <v>2250</v>
      </c>
      <c r="F144" s="65">
        <f t="shared" si="8"/>
        <v>17750</v>
      </c>
    </row>
    <row r="145" spans="2:6" ht="21.75" customHeight="1" thickBot="1">
      <c r="B145" s="57">
        <v>13</v>
      </c>
      <c r="C145" s="64" t="s">
        <v>26</v>
      </c>
      <c r="D145" s="65">
        <v>16000</v>
      </c>
      <c r="E145" s="106">
        <f t="shared" si="7"/>
        <v>2000</v>
      </c>
      <c r="F145" s="65">
        <f t="shared" si="8"/>
        <v>18000</v>
      </c>
    </row>
    <row r="146" spans="2:6" ht="21.75" customHeight="1" thickBot="1">
      <c r="B146" s="57">
        <v>14</v>
      </c>
      <c r="C146" s="67" t="s">
        <v>27</v>
      </c>
      <c r="D146" s="68">
        <v>16500</v>
      </c>
      <c r="E146" s="106">
        <f t="shared" si="7"/>
        <v>1750</v>
      </c>
      <c r="F146" s="65">
        <f t="shared" si="8"/>
        <v>18250</v>
      </c>
    </row>
    <row r="147" spans="2:6" ht="21.75" customHeight="1" thickBot="1">
      <c r="B147" s="57">
        <v>15</v>
      </c>
      <c r="C147" s="64" t="s">
        <v>28</v>
      </c>
      <c r="D147" s="65">
        <v>17000</v>
      </c>
      <c r="E147" s="106">
        <f t="shared" si="7"/>
        <v>1500</v>
      </c>
      <c r="F147" s="65">
        <f t="shared" si="8"/>
        <v>18500</v>
      </c>
    </row>
    <row r="148" spans="2:6" ht="21.75" customHeight="1" thickBot="1">
      <c r="B148" s="57">
        <v>16</v>
      </c>
      <c r="C148" s="67" t="s">
        <v>29</v>
      </c>
      <c r="D148" s="68">
        <v>17500</v>
      </c>
      <c r="E148" s="106">
        <f t="shared" si="7"/>
        <v>1250</v>
      </c>
      <c r="F148" s="65">
        <f t="shared" si="8"/>
        <v>18750</v>
      </c>
    </row>
    <row r="149" spans="2:6" ht="21.75" customHeight="1" thickBot="1">
      <c r="B149" s="57">
        <v>17</v>
      </c>
      <c r="C149" s="64" t="s">
        <v>30</v>
      </c>
      <c r="D149" s="65">
        <v>18000</v>
      </c>
      <c r="E149" s="106">
        <f t="shared" si="7"/>
        <v>1000</v>
      </c>
      <c r="F149" s="65">
        <f t="shared" si="8"/>
        <v>19000</v>
      </c>
    </row>
    <row r="150" spans="2:6" ht="21.75" customHeight="1" thickBot="1">
      <c r="B150" s="57">
        <v>18</v>
      </c>
      <c r="C150" s="67" t="s">
        <v>31</v>
      </c>
      <c r="D150" s="68">
        <v>18500</v>
      </c>
      <c r="E150" s="106">
        <f t="shared" si="7"/>
        <v>750</v>
      </c>
      <c r="F150" s="65">
        <f t="shared" si="8"/>
        <v>19250</v>
      </c>
    </row>
    <row r="151" spans="2:6" ht="21.75" customHeight="1" thickBot="1">
      <c r="B151" s="57">
        <v>19</v>
      </c>
      <c r="C151" s="64" t="s">
        <v>32</v>
      </c>
      <c r="D151" s="65">
        <v>19000</v>
      </c>
      <c r="E151" s="106">
        <f t="shared" si="7"/>
        <v>500</v>
      </c>
      <c r="F151" s="65">
        <f t="shared" si="8"/>
        <v>19500</v>
      </c>
    </row>
    <row r="152" spans="2:6" ht="21.75" customHeight="1" thickBot="1">
      <c r="B152" s="57">
        <v>20</v>
      </c>
      <c r="C152" s="67" t="s">
        <v>33</v>
      </c>
      <c r="D152" s="68">
        <v>19500</v>
      </c>
      <c r="E152" s="106">
        <f t="shared" si="7"/>
        <v>250</v>
      </c>
      <c r="F152" s="65">
        <f t="shared" si="8"/>
        <v>19750</v>
      </c>
    </row>
    <row r="153" spans="2:6" ht="21.75" customHeight="1" thickBot="1">
      <c r="B153" s="57">
        <v>21</v>
      </c>
      <c r="C153" s="64" t="s">
        <v>34</v>
      </c>
      <c r="D153" s="65">
        <v>20000</v>
      </c>
      <c r="E153" s="106">
        <f t="shared" si="7"/>
        <v>0</v>
      </c>
      <c r="F153" s="65">
        <f t="shared" si="8"/>
        <v>20000</v>
      </c>
    </row>
    <row r="154" spans="2:6" ht="21.75" customHeight="1" thickBot="1">
      <c r="B154" s="57">
        <v>22</v>
      </c>
      <c r="C154" s="67" t="s">
        <v>35</v>
      </c>
      <c r="D154" s="68">
        <v>20500</v>
      </c>
      <c r="E154" s="106" t="str">
        <f t="shared" si="7"/>
        <v>0</v>
      </c>
      <c r="F154" s="65">
        <f t="shared" si="8"/>
        <v>20500</v>
      </c>
    </row>
    <row r="155" spans="2:6" ht="21.75" customHeight="1" thickBot="1">
      <c r="B155" s="57">
        <v>23</v>
      </c>
      <c r="C155" s="64" t="s">
        <v>36</v>
      </c>
      <c r="D155" s="65">
        <v>21000</v>
      </c>
      <c r="E155" s="106" t="str">
        <f t="shared" si="7"/>
        <v>0</v>
      </c>
      <c r="F155" s="65">
        <f t="shared" si="8"/>
        <v>21000</v>
      </c>
    </row>
    <row r="156" spans="2:6" ht="21.75" customHeight="1" thickBot="1">
      <c r="B156" s="57">
        <v>24</v>
      </c>
      <c r="C156" s="67" t="s">
        <v>37</v>
      </c>
      <c r="D156" s="68">
        <v>21500</v>
      </c>
      <c r="E156" s="106" t="str">
        <f t="shared" si="7"/>
        <v>0</v>
      </c>
      <c r="F156" s="65">
        <f>IF(E156&gt;0,D156+E156,D156)</f>
        <v>21500</v>
      </c>
    </row>
    <row r="157" spans="2:6" ht="21.75" customHeight="1" thickBot="1">
      <c r="B157" s="57">
        <v>25</v>
      </c>
      <c r="C157" s="69" t="s">
        <v>64</v>
      </c>
      <c r="D157" s="70">
        <v>22000</v>
      </c>
      <c r="E157" s="106" t="str">
        <f t="shared" si="7"/>
        <v>0</v>
      </c>
      <c r="F157" s="65">
        <f>IF(E157&gt;0,D157+E157,D157)</f>
        <v>22000</v>
      </c>
    </row>
    <row r="158" spans="2:6" ht="21.75" customHeight="1" thickBot="1">
      <c r="B158" s="57">
        <v>26</v>
      </c>
      <c r="C158" s="69" t="s">
        <v>65</v>
      </c>
      <c r="D158" s="70">
        <v>22500</v>
      </c>
      <c r="E158" s="106" t="str">
        <f t="shared" si="7"/>
        <v>0</v>
      </c>
      <c r="F158" s="65">
        <f>IF(E158&gt;0,D158+E158,D158)</f>
        <v>22500</v>
      </c>
    </row>
    <row r="159" spans="2:6" ht="21.75" customHeight="1" thickBot="1">
      <c r="B159" s="57">
        <v>27</v>
      </c>
      <c r="C159" s="69" t="s">
        <v>66</v>
      </c>
      <c r="D159" s="70">
        <v>23000</v>
      </c>
      <c r="E159" s="106" t="str">
        <f t="shared" si="7"/>
        <v>0</v>
      </c>
      <c r="F159" s="65">
        <f>IF(E159&gt;0,D159+E159,D159)</f>
        <v>23000</v>
      </c>
    </row>
    <row r="160" spans="2:6" ht="21.75" customHeight="1" thickBot="1">
      <c r="B160" s="57">
        <v>28</v>
      </c>
      <c r="C160" s="69" t="s">
        <v>67</v>
      </c>
      <c r="D160" s="70">
        <v>23500</v>
      </c>
      <c r="E160" s="106" t="str">
        <f t="shared" si="7"/>
        <v>0</v>
      </c>
      <c r="F160" s="65">
        <f>IF(E160&gt;0,D160+E160,D160)</f>
        <v>23500</v>
      </c>
    </row>
    <row r="161" spans="2:7">
      <c r="B161" s="71"/>
      <c r="C161" s="71" t="s">
        <v>53</v>
      </c>
      <c r="D161" s="6">
        <f>SUM(D133:D160)</f>
        <v>469000</v>
      </c>
      <c r="E161" s="6">
        <f>F161-D161</f>
        <v>52500</v>
      </c>
      <c r="F161" s="6">
        <f>SUM(F133:F160)</f>
        <v>521500</v>
      </c>
    </row>
    <row r="162" spans="2:7">
      <c r="B162" s="121" t="s">
        <v>69</v>
      </c>
      <c r="C162" s="121"/>
      <c r="D162" s="121"/>
      <c r="E162" s="72">
        <f>E161*100/D161</f>
        <v>11.194029850746269</v>
      </c>
      <c r="F162" s="73" t="s">
        <v>70</v>
      </c>
    </row>
    <row r="165" spans="2:7" ht="19.5" customHeight="1">
      <c r="B165" s="30" t="s">
        <v>132</v>
      </c>
      <c r="D165" s="30" t="s">
        <v>0</v>
      </c>
      <c r="E165" s="30" t="s">
        <v>56</v>
      </c>
      <c r="F165" s="56">
        <f>F32</f>
        <v>10000</v>
      </c>
      <c r="G165" s="57" t="s">
        <v>16</v>
      </c>
    </row>
    <row r="166" spans="2:7" ht="19.5" customHeight="1">
      <c r="E166" s="30" t="s">
        <v>18</v>
      </c>
      <c r="F166" s="58">
        <f>G32</f>
        <v>15000</v>
      </c>
      <c r="G166" s="57" t="s">
        <v>16</v>
      </c>
    </row>
    <row r="167" spans="2:7" ht="19.5" customHeight="1">
      <c r="E167" s="30" t="s">
        <v>17</v>
      </c>
      <c r="F167" s="59">
        <v>0.5</v>
      </c>
      <c r="G167" s="57"/>
    </row>
    <row r="168" spans="2:7" ht="19.5" customHeight="1">
      <c r="F168" s="60"/>
      <c r="G168" s="57"/>
    </row>
    <row r="169" spans="2:7" ht="15" thickBot="1"/>
    <row r="170" spans="2:7" ht="21.75" customHeight="1" thickBot="1">
      <c r="B170" s="61" t="s">
        <v>10</v>
      </c>
      <c r="C170" s="119" t="s">
        <v>7</v>
      </c>
      <c r="D170" s="61" t="s">
        <v>0</v>
      </c>
      <c r="E170" s="61" t="s">
        <v>63</v>
      </c>
      <c r="F170" s="61" t="s">
        <v>0</v>
      </c>
    </row>
    <row r="171" spans="2:7" ht="21.75" customHeight="1" thickBot="1">
      <c r="B171" s="62"/>
      <c r="C171" s="120"/>
      <c r="D171" s="61" t="s">
        <v>11</v>
      </c>
      <c r="E171" s="62" t="s">
        <v>9</v>
      </c>
      <c r="F171" s="61" t="s">
        <v>8</v>
      </c>
    </row>
    <row r="172" spans="2:7" ht="21.75" customHeight="1" thickBot="1">
      <c r="B172" s="63">
        <v>1</v>
      </c>
      <c r="C172" s="64" t="s">
        <v>1</v>
      </c>
      <c r="D172" s="65">
        <v>10000</v>
      </c>
      <c r="E172" s="106">
        <f t="shared" ref="E172:E199" si="9">IF(((D172-$F$165)*$F$167+($F$166-D172))&lt;0,"0",((D172-$F$165)*$F$167+($F$166-D172)))</f>
        <v>5000</v>
      </c>
      <c r="F172" s="65">
        <f>IF(E172&gt;0,D172+E172,D172)</f>
        <v>15000</v>
      </c>
    </row>
    <row r="173" spans="2:7" ht="21.75" customHeight="1" thickBot="1">
      <c r="B173" s="57">
        <v>2</v>
      </c>
      <c r="C173" s="67" t="s">
        <v>2</v>
      </c>
      <c r="D173" s="68">
        <v>10500</v>
      </c>
      <c r="E173" s="106">
        <f t="shared" si="9"/>
        <v>4750</v>
      </c>
      <c r="F173" s="65">
        <f t="shared" ref="F173:F194" si="10">IF(E173&gt;0,D173+E173,D173)</f>
        <v>15250</v>
      </c>
    </row>
    <row r="174" spans="2:7" ht="21.75" customHeight="1" thickBot="1">
      <c r="B174" s="57">
        <v>3</v>
      </c>
      <c r="C174" s="64" t="s">
        <v>3</v>
      </c>
      <c r="D174" s="65">
        <v>11000</v>
      </c>
      <c r="E174" s="106">
        <f t="shared" si="9"/>
        <v>4500</v>
      </c>
      <c r="F174" s="65">
        <f t="shared" si="10"/>
        <v>15500</v>
      </c>
    </row>
    <row r="175" spans="2:7" ht="21.75" customHeight="1" thickBot="1">
      <c r="B175" s="57">
        <v>4</v>
      </c>
      <c r="C175" s="67" t="s">
        <v>5</v>
      </c>
      <c r="D175" s="68">
        <v>11500</v>
      </c>
      <c r="E175" s="106">
        <f t="shared" si="9"/>
        <v>4250</v>
      </c>
      <c r="F175" s="65">
        <f t="shared" si="10"/>
        <v>15750</v>
      </c>
    </row>
    <row r="176" spans="2:7" ht="21.75" customHeight="1" thickBot="1">
      <c r="B176" s="57">
        <v>5</v>
      </c>
      <c r="C176" s="64" t="s">
        <v>6</v>
      </c>
      <c r="D176" s="65">
        <v>12000</v>
      </c>
      <c r="E176" s="106">
        <f t="shared" si="9"/>
        <v>4000</v>
      </c>
      <c r="F176" s="65">
        <f t="shared" si="10"/>
        <v>16000</v>
      </c>
    </row>
    <row r="177" spans="2:6" ht="21.75" customHeight="1" thickBot="1">
      <c r="B177" s="57">
        <v>6</v>
      </c>
      <c r="C177" s="67" t="s">
        <v>19</v>
      </c>
      <c r="D177" s="68">
        <v>12500</v>
      </c>
      <c r="E177" s="106">
        <f t="shared" si="9"/>
        <v>3750</v>
      </c>
      <c r="F177" s="65">
        <f t="shared" si="10"/>
        <v>16250</v>
      </c>
    </row>
    <row r="178" spans="2:6" ht="21.75" customHeight="1" thickBot="1">
      <c r="B178" s="57">
        <v>7</v>
      </c>
      <c r="C178" s="64" t="s">
        <v>20</v>
      </c>
      <c r="D178" s="65">
        <v>13000</v>
      </c>
      <c r="E178" s="106">
        <f t="shared" si="9"/>
        <v>3500</v>
      </c>
      <c r="F178" s="65">
        <f t="shared" si="10"/>
        <v>16500</v>
      </c>
    </row>
    <row r="179" spans="2:6" ht="21.75" customHeight="1" thickBot="1">
      <c r="B179" s="57">
        <v>8</v>
      </c>
      <c r="C179" s="67" t="s">
        <v>21</v>
      </c>
      <c r="D179" s="68">
        <v>13500</v>
      </c>
      <c r="E179" s="106">
        <f t="shared" si="9"/>
        <v>3250</v>
      </c>
      <c r="F179" s="65">
        <f t="shared" si="10"/>
        <v>16750</v>
      </c>
    </row>
    <row r="180" spans="2:6" ht="21.75" customHeight="1" thickBot="1">
      <c r="B180" s="57">
        <v>9</v>
      </c>
      <c r="C180" s="64" t="s">
        <v>22</v>
      </c>
      <c r="D180" s="65">
        <v>14000</v>
      </c>
      <c r="E180" s="106">
        <f t="shared" si="9"/>
        <v>3000</v>
      </c>
      <c r="F180" s="65">
        <f t="shared" si="10"/>
        <v>17000</v>
      </c>
    </row>
    <row r="181" spans="2:6" ht="21.75" customHeight="1" thickBot="1">
      <c r="B181" s="57">
        <v>10</v>
      </c>
      <c r="C181" s="67" t="s">
        <v>23</v>
      </c>
      <c r="D181" s="68">
        <v>14500</v>
      </c>
      <c r="E181" s="106">
        <f t="shared" si="9"/>
        <v>2750</v>
      </c>
      <c r="F181" s="65">
        <f t="shared" si="10"/>
        <v>17250</v>
      </c>
    </row>
    <row r="182" spans="2:6" ht="21.75" customHeight="1" thickBot="1">
      <c r="B182" s="57">
        <v>11</v>
      </c>
      <c r="C182" s="64" t="s">
        <v>24</v>
      </c>
      <c r="D182" s="65">
        <v>15000</v>
      </c>
      <c r="E182" s="106">
        <f t="shared" si="9"/>
        <v>2500</v>
      </c>
      <c r="F182" s="65">
        <f t="shared" si="10"/>
        <v>17500</v>
      </c>
    </row>
    <row r="183" spans="2:6" ht="21.75" customHeight="1" thickBot="1">
      <c r="B183" s="57">
        <v>12</v>
      </c>
      <c r="C183" s="67" t="s">
        <v>25</v>
      </c>
      <c r="D183" s="68">
        <v>15500</v>
      </c>
      <c r="E183" s="106">
        <f t="shared" si="9"/>
        <v>2250</v>
      </c>
      <c r="F183" s="65">
        <f t="shared" si="10"/>
        <v>17750</v>
      </c>
    </row>
    <row r="184" spans="2:6" ht="21.75" customHeight="1" thickBot="1">
      <c r="B184" s="57">
        <v>13</v>
      </c>
      <c r="C184" s="64" t="s">
        <v>26</v>
      </c>
      <c r="D184" s="65">
        <v>16000</v>
      </c>
      <c r="E184" s="106">
        <f t="shared" si="9"/>
        <v>2000</v>
      </c>
      <c r="F184" s="65">
        <f t="shared" si="10"/>
        <v>18000</v>
      </c>
    </row>
    <row r="185" spans="2:6" ht="21.75" customHeight="1" thickBot="1">
      <c r="B185" s="57">
        <v>14</v>
      </c>
      <c r="C185" s="67" t="s">
        <v>27</v>
      </c>
      <c r="D185" s="68">
        <v>16500</v>
      </c>
      <c r="E185" s="106">
        <f t="shared" si="9"/>
        <v>1750</v>
      </c>
      <c r="F185" s="65">
        <f t="shared" si="10"/>
        <v>18250</v>
      </c>
    </row>
    <row r="186" spans="2:6" ht="21.75" customHeight="1" thickBot="1">
      <c r="B186" s="57">
        <v>15</v>
      </c>
      <c r="C186" s="64" t="s">
        <v>28</v>
      </c>
      <c r="D186" s="65">
        <v>17000</v>
      </c>
      <c r="E186" s="106">
        <f t="shared" si="9"/>
        <v>1500</v>
      </c>
      <c r="F186" s="65">
        <f t="shared" si="10"/>
        <v>18500</v>
      </c>
    </row>
    <row r="187" spans="2:6" ht="21.75" customHeight="1" thickBot="1">
      <c r="B187" s="57">
        <v>16</v>
      </c>
      <c r="C187" s="67" t="s">
        <v>29</v>
      </c>
      <c r="D187" s="68">
        <v>17500</v>
      </c>
      <c r="E187" s="106">
        <f t="shared" si="9"/>
        <v>1250</v>
      </c>
      <c r="F187" s="65">
        <f t="shared" si="10"/>
        <v>18750</v>
      </c>
    </row>
    <row r="188" spans="2:6" ht="21.75" customHeight="1" thickBot="1">
      <c r="B188" s="57">
        <v>17</v>
      </c>
      <c r="C188" s="64" t="s">
        <v>30</v>
      </c>
      <c r="D188" s="65">
        <v>18000</v>
      </c>
      <c r="E188" s="106">
        <f t="shared" si="9"/>
        <v>1000</v>
      </c>
      <c r="F188" s="65">
        <f t="shared" si="10"/>
        <v>19000</v>
      </c>
    </row>
    <row r="189" spans="2:6" ht="21.75" customHeight="1" thickBot="1">
      <c r="B189" s="57">
        <v>18</v>
      </c>
      <c r="C189" s="67" t="s">
        <v>31</v>
      </c>
      <c r="D189" s="68">
        <v>18500</v>
      </c>
      <c r="E189" s="106">
        <f t="shared" si="9"/>
        <v>750</v>
      </c>
      <c r="F189" s="65">
        <f t="shared" si="10"/>
        <v>19250</v>
      </c>
    </row>
    <row r="190" spans="2:6" ht="21.75" customHeight="1" thickBot="1">
      <c r="B190" s="57">
        <v>19</v>
      </c>
      <c r="C190" s="64" t="s">
        <v>32</v>
      </c>
      <c r="D190" s="65">
        <v>19000</v>
      </c>
      <c r="E190" s="106">
        <f t="shared" si="9"/>
        <v>500</v>
      </c>
      <c r="F190" s="65">
        <f t="shared" si="10"/>
        <v>19500</v>
      </c>
    </row>
    <row r="191" spans="2:6" ht="21.75" customHeight="1" thickBot="1">
      <c r="B191" s="57">
        <v>20</v>
      </c>
      <c r="C191" s="67" t="s">
        <v>33</v>
      </c>
      <c r="D191" s="68">
        <v>19500</v>
      </c>
      <c r="E191" s="106">
        <f t="shared" si="9"/>
        <v>250</v>
      </c>
      <c r="F191" s="65">
        <f t="shared" si="10"/>
        <v>19750</v>
      </c>
    </row>
    <row r="192" spans="2:6" ht="21.75" customHeight="1" thickBot="1">
      <c r="B192" s="57">
        <v>21</v>
      </c>
      <c r="C192" s="64" t="s">
        <v>34</v>
      </c>
      <c r="D192" s="65">
        <v>20000</v>
      </c>
      <c r="E192" s="106">
        <f t="shared" si="9"/>
        <v>0</v>
      </c>
      <c r="F192" s="65">
        <f t="shared" si="10"/>
        <v>20000</v>
      </c>
    </row>
    <row r="193" spans="2:6" ht="21.75" customHeight="1" thickBot="1">
      <c r="B193" s="57">
        <v>22</v>
      </c>
      <c r="C193" s="67" t="s">
        <v>35</v>
      </c>
      <c r="D193" s="68">
        <v>20500</v>
      </c>
      <c r="E193" s="106" t="str">
        <f t="shared" si="9"/>
        <v>0</v>
      </c>
      <c r="F193" s="65">
        <f t="shared" si="10"/>
        <v>20500</v>
      </c>
    </row>
    <row r="194" spans="2:6" ht="21.75" customHeight="1" thickBot="1">
      <c r="B194" s="57">
        <v>23</v>
      </c>
      <c r="C194" s="64" t="s">
        <v>36</v>
      </c>
      <c r="D194" s="65">
        <v>21000</v>
      </c>
      <c r="E194" s="106" t="str">
        <f t="shared" si="9"/>
        <v>0</v>
      </c>
      <c r="F194" s="65">
        <f t="shared" si="10"/>
        <v>21000</v>
      </c>
    </row>
    <row r="195" spans="2:6" ht="21.75" customHeight="1" thickBot="1">
      <c r="B195" s="57">
        <v>24</v>
      </c>
      <c r="C195" s="67" t="s">
        <v>37</v>
      </c>
      <c r="D195" s="68">
        <v>21500</v>
      </c>
      <c r="E195" s="106" t="str">
        <f t="shared" si="9"/>
        <v>0</v>
      </c>
      <c r="F195" s="65">
        <f>IF(E195&gt;0,D195+E195,D195)</f>
        <v>21500</v>
      </c>
    </row>
    <row r="196" spans="2:6" ht="21.75" customHeight="1" thickBot="1">
      <c r="B196" s="57">
        <v>25</v>
      </c>
      <c r="C196" s="69" t="s">
        <v>64</v>
      </c>
      <c r="D196" s="70">
        <v>22000</v>
      </c>
      <c r="E196" s="106" t="str">
        <f t="shared" si="9"/>
        <v>0</v>
      </c>
      <c r="F196" s="65">
        <f>IF(E196&gt;0,D196+E196,D196)</f>
        <v>22000</v>
      </c>
    </row>
    <row r="197" spans="2:6" ht="21.75" customHeight="1" thickBot="1">
      <c r="B197" s="57">
        <v>26</v>
      </c>
      <c r="C197" s="69" t="s">
        <v>65</v>
      </c>
      <c r="D197" s="70">
        <v>22500</v>
      </c>
      <c r="E197" s="106" t="str">
        <f t="shared" si="9"/>
        <v>0</v>
      </c>
      <c r="F197" s="65">
        <f>IF(E197&gt;0,D197+E197,D197)</f>
        <v>22500</v>
      </c>
    </row>
    <row r="198" spans="2:6" ht="21.75" customHeight="1" thickBot="1">
      <c r="B198" s="57">
        <v>27</v>
      </c>
      <c r="C198" s="69" t="s">
        <v>66</v>
      </c>
      <c r="D198" s="70">
        <v>23000</v>
      </c>
      <c r="E198" s="106" t="str">
        <f t="shared" si="9"/>
        <v>0</v>
      </c>
      <c r="F198" s="65">
        <f>IF(E198&gt;0,D198+E198,D198)</f>
        <v>23000</v>
      </c>
    </row>
    <row r="199" spans="2:6" ht="21.75" customHeight="1" thickBot="1">
      <c r="B199" s="57">
        <v>28</v>
      </c>
      <c r="C199" s="69" t="s">
        <v>67</v>
      </c>
      <c r="D199" s="70">
        <v>23500</v>
      </c>
      <c r="E199" s="106" t="str">
        <f t="shared" si="9"/>
        <v>0</v>
      </c>
      <c r="F199" s="65">
        <f>IF(E199&gt;0,D199+E199,D199)</f>
        <v>23500</v>
      </c>
    </row>
    <row r="200" spans="2:6">
      <c r="B200" s="71"/>
      <c r="C200" s="71" t="s">
        <v>53</v>
      </c>
      <c r="D200" s="6">
        <f>SUM(D172:D199)</f>
        <v>469000</v>
      </c>
      <c r="E200" s="6">
        <f>F200-D200</f>
        <v>52500</v>
      </c>
      <c r="F200" s="6">
        <f>SUM(F172:F199)</f>
        <v>521500</v>
      </c>
    </row>
    <row r="201" spans="2:6">
      <c r="B201" s="121" t="s">
        <v>69</v>
      </c>
      <c r="C201" s="121"/>
      <c r="D201" s="121"/>
      <c r="E201" s="72">
        <f>E200*100/D200</f>
        <v>11.194029850746269</v>
      </c>
      <c r="F201" s="73" t="s">
        <v>70</v>
      </c>
    </row>
    <row r="204" spans="2:6">
      <c r="B204" s="30" t="s">
        <v>140</v>
      </c>
    </row>
    <row r="207" spans="2:6">
      <c r="B207" s="30" t="s">
        <v>141</v>
      </c>
    </row>
    <row r="210" spans="2:7">
      <c r="B210" s="30" t="s">
        <v>142</v>
      </c>
    </row>
    <row r="212" spans="2:7">
      <c r="B212" s="30" t="s">
        <v>0</v>
      </c>
    </row>
    <row r="213" spans="2:7">
      <c r="B213" s="30" t="s">
        <v>143</v>
      </c>
    </row>
    <row r="216" spans="2:7">
      <c r="B216" s="30" t="s">
        <v>144</v>
      </c>
    </row>
    <row r="219" spans="2:7" ht="19.5" customHeight="1">
      <c r="B219" s="4" t="s">
        <v>137</v>
      </c>
      <c r="C219" s="31" t="s">
        <v>72</v>
      </c>
    </row>
    <row r="220" spans="2:7" ht="19.5" customHeight="1"/>
    <row r="221" spans="2:7" ht="19.5" customHeight="1">
      <c r="C221" s="55" t="s">
        <v>13</v>
      </c>
      <c r="E221" s="9" t="s">
        <v>54</v>
      </c>
    </row>
    <row r="222" spans="2:7" ht="19.5" customHeight="1"/>
    <row r="223" spans="2:7" ht="19.5" customHeight="1">
      <c r="D223" s="30" t="s">
        <v>15</v>
      </c>
      <c r="E223" s="30" t="s">
        <v>57</v>
      </c>
      <c r="F223" s="56">
        <f>F38</f>
        <v>215</v>
      </c>
      <c r="G223" s="57" t="s">
        <v>16</v>
      </c>
    </row>
    <row r="224" spans="2:7" ht="19.5" customHeight="1">
      <c r="E224" s="30" t="s">
        <v>55</v>
      </c>
      <c r="F224" s="58">
        <f>G38</f>
        <v>300</v>
      </c>
      <c r="G224" s="57" t="s">
        <v>16</v>
      </c>
    </row>
    <row r="225" spans="2:7" ht="19.5" customHeight="1">
      <c r="E225" s="30" t="s">
        <v>58</v>
      </c>
      <c r="F225" s="59">
        <v>0.5</v>
      </c>
      <c r="G225" s="57"/>
    </row>
    <row r="226" spans="2:7" ht="15" thickBot="1">
      <c r="B226" s="32" t="s">
        <v>0</v>
      </c>
    </row>
    <row r="227" spans="2:7" ht="15" thickBot="1">
      <c r="B227" s="61" t="s">
        <v>10</v>
      </c>
      <c r="C227" s="61" t="s">
        <v>7</v>
      </c>
      <c r="D227" s="61" t="s">
        <v>0</v>
      </c>
      <c r="E227" s="61" t="s">
        <v>68</v>
      </c>
      <c r="F227" s="61" t="s">
        <v>0</v>
      </c>
    </row>
    <row r="228" spans="2:7" ht="15" thickBot="1">
      <c r="B228" s="62"/>
      <c r="C228" s="62"/>
      <c r="D228" s="61" t="s">
        <v>59</v>
      </c>
      <c r="E228" s="62" t="s">
        <v>9</v>
      </c>
      <c r="F228" s="61" t="s">
        <v>60</v>
      </c>
    </row>
    <row r="229" spans="2:7" ht="15" thickBot="1">
      <c r="B229" s="63">
        <v>1</v>
      </c>
      <c r="C229" s="64" t="s">
        <v>1</v>
      </c>
      <c r="D229" s="65">
        <v>215</v>
      </c>
      <c r="E229" s="66">
        <f>(D229-$F$223)*$F$225+($F$224-D229)</f>
        <v>85</v>
      </c>
      <c r="F229" s="65">
        <f>IF(E229&gt;0,D229+E229,D229)</f>
        <v>300</v>
      </c>
    </row>
    <row r="230" spans="2:7" ht="15" thickBot="1">
      <c r="B230" s="57">
        <v>2</v>
      </c>
      <c r="C230" s="67" t="s">
        <v>2</v>
      </c>
      <c r="D230" s="68">
        <v>230</v>
      </c>
      <c r="E230" s="66">
        <f t="shared" ref="E230:E246" si="11">(D230-$F$223)*$F$225+($F$224-D230)</f>
        <v>77.5</v>
      </c>
      <c r="F230" s="65">
        <f t="shared" ref="F230:F245" si="12">IF(E230&gt;0,D230+E230,D230)</f>
        <v>307.5</v>
      </c>
    </row>
    <row r="231" spans="2:7" ht="15" thickBot="1">
      <c r="B231" s="57">
        <v>3</v>
      </c>
      <c r="C231" s="64" t="s">
        <v>3</v>
      </c>
      <c r="D231" s="65">
        <v>240</v>
      </c>
      <c r="E231" s="66">
        <f t="shared" si="11"/>
        <v>72.5</v>
      </c>
      <c r="F231" s="65">
        <f t="shared" si="12"/>
        <v>312.5</v>
      </c>
    </row>
    <row r="232" spans="2:7" ht="15" thickBot="1">
      <c r="B232" s="57">
        <v>4</v>
      </c>
      <c r="C232" s="67" t="s">
        <v>5</v>
      </c>
      <c r="D232" s="68">
        <v>250</v>
      </c>
      <c r="E232" s="66">
        <f t="shared" si="11"/>
        <v>67.5</v>
      </c>
      <c r="F232" s="65">
        <f t="shared" si="12"/>
        <v>317.5</v>
      </c>
    </row>
    <row r="233" spans="2:7" ht="15" thickBot="1">
      <c r="B233" s="57">
        <v>5</v>
      </c>
      <c r="C233" s="64" t="s">
        <v>6</v>
      </c>
      <c r="D233" s="65">
        <v>260</v>
      </c>
      <c r="E233" s="66">
        <f t="shared" si="11"/>
        <v>62.5</v>
      </c>
      <c r="F233" s="65">
        <f t="shared" si="12"/>
        <v>322.5</v>
      </c>
    </row>
    <row r="234" spans="2:7" ht="15" thickBot="1">
      <c r="B234" s="57">
        <v>6</v>
      </c>
      <c r="C234" s="67" t="s">
        <v>19</v>
      </c>
      <c r="D234" s="68">
        <v>270</v>
      </c>
      <c r="E234" s="66">
        <f t="shared" si="11"/>
        <v>57.5</v>
      </c>
      <c r="F234" s="65">
        <f t="shared" si="12"/>
        <v>327.5</v>
      </c>
    </row>
    <row r="235" spans="2:7" ht="15" thickBot="1">
      <c r="B235" s="57">
        <v>7</v>
      </c>
      <c r="C235" s="64" t="s">
        <v>20</v>
      </c>
      <c r="D235" s="65">
        <v>280</v>
      </c>
      <c r="E235" s="66">
        <f t="shared" si="11"/>
        <v>52.5</v>
      </c>
      <c r="F235" s="65">
        <f t="shared" si="12"/>
        <v>332.5</v>
      </c>
    </row>
    <row r="236" spans="2:7" ht="15" thickBot="1">
      <c r="B236" s="57">
        <v>8</v>
      </c>
      <c r="C236" s="67" t="s">
        <v>21</v>
      </c>
      <c r="D236" s="68">
        <v>290</v>
      </c>
      <c r="E236" s="66">
        <f t="shared" si="11"/>
        <v>47.5</v>
      </c>
      <c r="F236" s="65">
        <f t="shared" si="12"/>
        <v>337.5</v>
      </c>
    </row>
    <row r="237" spans="2:7" ht="15" thickBot="1">
      <c r="B237" s="57">
        <v>9</v>
      </c>
      <c r="C237" s="64" t="s">
        <v>22</v>
      </c>
      <c r="D237" s="65">
        <v>300</v>
      </c>
      <c r="E237" s="66">
        <f t="shared" si="11"/>
        <v>42.5</v>
      </c>
      <c r="F237" s="65">
        <f t="shared" si="12"/>
        <v>342.5</v>
      </c>
    </row>
    <row r="238" spans="2:7" ht="15" thickBot="1">
      <c r="B238" s="57">
        <v>10</v>
      </c>
      <c r="C238" s="67" t="s">
        <v>23</v>
      </c>
      <c r="D238" s="68">
        <v>320</v>
      </c>
      <c r="E238" s="66">
        <f t="shared" si="11"/>
        <v>32.5</v>
      </c>
      <c r="F238" s="65">
        <f t="shared" si="12"/>
        <v>352.5</v>
      </c>
    </row>
    <row r="239" spans="2:7" ht="15" thickBot="1">
      <c r="B239" s="57">
        <v>11</v>
      </c>
      <c r="C239" s="64" t="s">
        <v>24</v>
      </c>
      <c r="D239" s="65">
        <v>340</v>
      </c>
      <c r="E239" s="66">
        <f t="shared" si="11"/>
        <v>22.5</v>
      </c>
      <c r="F239" s="65">
        <f t="shared" si="12"/>
        <v>362.5</v>
      </c>
    </row>
    <row r="240" spans="2:7" ht="15" thickBot="1">
      <c r="B240" s="57">
        <v>12</v>
      </c>
      <c r="C240" s="67" t="s">
        <v>19</v>
      </c>
      <c r="D240" s="68">
        <v>360</v>
      </c>
      <c r="E240" s="66">
        <f t="shared" si="11"/>
        <v>12.5</v>
      </c>
      <c r="F240" s="65">
        <f t="shared" si="12"/>
        <v>372.5</v>
      </c>
    </row>
    <row r="241" spans="2:9" ht="15" thickBot="1">
      <c r="B241" s="57">
        <v>13</v>
      </c>
      <c r="C241" s="64" t="s">
        <v>20</v>
      </c>
      <c r="D241" s="65">
        <v>380</v>
      </c>
      <c r="E241" s="66">
        <f t="shared" si="11"/>
        <v>2.5</v>
      </c>
      <c r="F241" s="65">
        <f t="shared" si="12"/>
        <v>382.5</v>
      </c>
    </row>
    <row r="242" spans="2:9" ht="15" thickBot="1">
      <c r="B242" s="57">
        <v>14</v>
      </c>
      <c r="C242" s="67" t="s">
        <v>21</v>
      </c>
      <c r="D242" s="68">
        <v>400</v>
      </c>
      <c r="E242" s="66">
        <f t="shared" si="11"/>
        <v>-7.5</v>
      </c>
      <c r="F242" s="65">
        <f t="shared" si="12"/>
        <v>400</v>
      </c>
    </row>
    <row r="243" spans="2:9" ht="15" thickBot="1">
      <c r="B243" s="57">
        <v>15</v>
      </c>
      <c r="C243" s="64" t="s">
        <v>22</v>
      </c>
      <c r="D243" s="65">
        <v>420</v>
      </c>
      <c r="E243" s="66">
        <f t="shared" si="11"/>
        <v>-17.5</v>
      </c>
      <c r="F243" s="65">
        <f t="shared" si="12"/>
        <v>420</v>
      </c>
    </row>
    <row r="244" spans="2:9" ht="15" thickBot="1">
      <c r="B244" s="57">
        <v>16</v>
      </c>
      <c r="C244" s="67" t="s">
        <v>23</v>
      </c>
      <c r="D244" s="68">
        <v>440</v>
      </c>
      <c r="E244" s="66">
        <f t="shared" si="11"/>
        <v>-27.5</v>
      </c>
      <c r="F244" s="65">
        <f t="shared" si="12"/>
        <v>440</v>
      </c>
    </row>
    <row r="245" spans="2:9" ht="15" thickBot="1">
      <c r="B245" s="57">
        <v>17</v>
      </c>
      <c r="C245" s="64" t="s">
        <v>24</v>
      </c>
      <c r="D245" s="65">
        <v>460</v>
      </c>
      <c r="E245" s="66">
        <f t="shared" si="11"/>
        <v>-37.5</v>
      </c>
      <c r="F245" s="65">
        <f t="shared" si="12"/>
        <v>460</v>
      </c>
    </row>
    <row r="246" spans="2:9" ht="15" thickBot="1">
      <c r="B246" s="57">
        <v>18</v>
      </c>
      <c r="C246" s="67" t="s">
        <v>25</v>
      </c>
      <c r="D246" s="68">
        <v>480</v>
      </c>
      <c r="E246" s="66">
        <f t="shared" si="11"/>
        <v>-47.5</v>
      </c>
      <c r="F246" s="65">
        <f>IF(E246&gt;0,D246+E246,D246)</f>
        <v>480</v>
      </c>
    </row>
    <row r="247" spans="2:9">
      <c r="B247" s="71"/>
      <c r="C247" s="71" t="s">
        <v>53</v>
      </c>
      <c r="D247" s="6">
        <f>SUM(D229:D246)</f>
        <v>5935</v>
      </c>
      <c r="E247" s="6">
        <f>F247-D247</f>
        <v>635</v>
      </c>
      <c r="F247" s="6">
        <f>SUM(F229:F246)</f>
        <v>6570</v>
      </c>
    </row>
    <row r="248" spans="2:9">
      <c r="B248" s="59"/>
      <c r="C248" s="59" t="s">
        <v>74</v>
      </c>
      <c r="D248" s="74">
        <f>D247*12</f>
        <v>71220</v>
      </c>
      <c r="E248" s="74">
        <f>E247*12</f>
        <v>7620</v>
      </c>
      <c r="F248" s="74">
        <f>F247*12</f>
        <v>78840</v>
      </c>
    </row>
    <row r="249" spans="2:9">
      <c r="B249" s="121" t="s">
        <v>73</v>
      </c>
      <c r="C249" s="121"/>
      <c r="D249" s="121"/>
      <c r="E249" s="72">
        <f>E247*100/D247</f>
        <v>10.699241786015165</v>
      </c>
      <c r="F249" s="73" t="s">
        <v>70</v>
      </c>
    </row>
    <row r="252" spans="2:9">
      <c r="B252" s="4" t="s">
        <v>315</v>
      </c>
      <c r="C252" s="31" t="s">
        <v>85</v>
      </c>
      <c r="H252" s="75"/>
      <c r="I252" s="31"/>
    </row>
    <row r="253" spans="2:9">
      <c r="B253" s="4"/>
      <c r="C253" s="31"/>
      <c r="H253" s="75"/>
      <c r="I253" s="31"/>
    </row>
    <row r="254" spans="2:9">
      <c r="B254" s="4"/>
      <c r="C254" s="32" t="s">
        <v>84</v>
      </c>
      <c r="H254" s="75"/>
    </row>
    <row r="255" spans="2:9">
      <c r="B255" s="4"/>
      <c r="C255" s="76" t="s">
        <v>81</v>
      </c>
      <c r="D255" s="76" t="s">
        <v>38</v>
      </c>
      <c r="E255" s="76" t="s">
        <v>78</v>
      </c>
      <c r="F255" s="76" t="s">
        <v>76</v>
      </c>
      <c r="G255" s="76" t="s">
        <v>77</v>
      </c>
      <c r="H255" s="75"/>
    </row>
    <row r="256" spans="2:9">
      <c r="B256" s="4"/>
      <c r="C256" s="77" t="s">
        <v>42</v>
      </c>
      <c r="D256" s="78" t="s">
        <v>41</v>
      </c>
      <c r="F256" s="79"/>
      <c r="H256" s="75"/>
    </row>
    <row r="257" spans="2:8">
      <c r="B257" s="4"/>
      <c r="C257" s="77"/>
      <c r="D257" s="78" t="s">
        <v>43</v>
      </c>
      <c r="F257" s="79"/>
      <c r="H257" s="75"/>
    </row>
    <row r="258" spans="2:8">
      <c r="B258" s="4"/>
      <c r="C258" s="77"/>
      <c r="D258" s="78" t="s">
        <v>44</v>
      </c>
      <c r="F258" s="79"/>
      <c r="H258" s="75"/>
    </row>
    <row r="259" spans="2:8">
      <c r="B259" s="4"/>
      <c r="C259" s="77"/>
      <c r="D259" s="78" t="s">
        <v>45</v>
      </c>
      <c r="F259" s="79"/>
      <c r="H259" s="75"/>
    </row>
    <row r="260" spans="2:8">
      <c r="B260" s="4"/>
      <c r="C260" s="77" t="s">
        <v>46</v>
      </c>
      <c r="D260" s="78" t="s">
        <v>47</v>
      </c>
      <c r="F260" s="79"/>
      <c r="H260" s="75"/>
    </row>
    <row r="261" spans="2:8">
      <c r="B261" s="4"/>
      <c r="C261" s="77"/>
      <c r="D261" s="78" t="s">
        <v>48</v>
      </c>
      <c r="F261" s="79"/>
      <c r="H261" s="75"/>
    </row>
    <row r="262" spans="2:8">
      <c r="B262" s="4"/>
      <c r="C262" s="77" t="s">
        <v>49</v>
      </c>
      <c r="D262" s="78" t="s">
        <v>47</v>
      </c>
      <c r="F262" s="79"/>
      <c r="H262" s="75"/>
    </row>
    <row r="263" spans="2:8">
      <c r="B263" s="4"/>
      <c r="C263" s="77"/>
      <c r="D263" s="78" t="s">
        <v>48</v>
      </c>
      <c r="F263" s="79"/>
      <c r="H263" s="75"/>
    </row>
    <row r="264" spans="2:8">
      <c r="B264" s="4"/>
      <c r="C264" s="77" t="s">
        <v>61</v>
      </c>
      <c r="D264" s="78" t="s">
        <v>138</v>
      </c>
      <c r="F264" s="79"/>
      <c r="H264" s="75"/>
    </row>
    <row r="265" spans="2:8">
      <c r="B265" s="4"/>
      <c r="C265" s="77" t="s">
        <v>0</v>
      </c>
      <c r="D265" s="78" t="s">
        <v>75</v>
      </c>
      <c r="E265" s="80">
        <f>D248</f>
        <v>71220</v>
      </c>
      <c r="F265" s="81">
        <f>E248</f>
        <v>7620</v>
      </c>
      <c r="G265" s="80">
        <f>F248</f>
        <v>78840</v>
      </c>
      <c r="H265" s="75"/>
    </row>
    <row r="266" spans="2:8">
      <c r="B266" s="4"/>
      <c r="C266" s="76" t="s">
        <v>79</v>
      </c>
      <c r="D266" s="76"/>
      <c r="E266" s="82">
        <f>SUM(E256:E265)</f>
        <v>71220</v>
      </c>
      <c r="F266" s="83">
        <f>SUM(F256:F265)</f>
        <v>7620</v>
      </c>
      <c r="G266" s="82">
        <f>SUM(G256:G265)</f>
        <v>78840</v>
      </c>
      <c r="H266" s="75"/>
    </row>
    <row r="267" spans="2:8">
      <c r="B267" s="4"/>
      <c r="C267" s="84" t="s">
        <v>80</v>
      </c>
      <c r="D267" s="84"/>
      <c r="E267" s="71"/>
      <c r="F267" s="85">
        <f>F266*100/E266</f>
        <v>10.699241786015165</v>
      </c>
      <c r="G267" s="71"/>
      <c r="H267" s="75"/>
    </row>
    <row r="268" spans="2:8">
      <c r="B268" s="4"/>
      <c r="C268" s="31"/>
      <c r="H268" s="75"/>
    </row>
    <row r="271" spans="2:8" customFormat="1" ht="21.75">
      <c r="B271" s="102" t="s">
        <v>310</v>
      </c>
    </row>
    <row r="272" spans="2:8" customFormat="1" ht="21.75"/>
    <row r="273" spans="2:3" customFormat="1" ht="21.75">
      <c r="B273" s="4">
        <v>1</v>
      </c>
      <c r="C273" s="103" t="s">
        <v>311</v>
      </c>
    </row>
    <row r="274" spans="2:3" customFormat="1" ht="21.75"/>
    <row r="275" spans="2:3" customFormat="1" ht="21.75">
      <c r="B275" s="4">
        <v>2</v>
      </c>
      <c r="C275" s="103" t="s">
        <v>312</v>
      </c>
    </row>
    <row r="276" spans="2:3" customFormat="1" ht="21.75">
      <c r="C276" s="103" t="s">
        <v>313</v>
      </c>
    </row>
    <row r="277" spans="2:3" customFormat="1" ht="21.75"/>
    <row r="278" spans="2:3" customFormat="1" ht="21.75">
      <c r="B278" s="4">
        <v>3</v>
      </c>
      <c r="C278" s="103" t="s">
        <v>314</v>
      </c>
    </row>
    <row r="279" spans="2:3" customFormat="1" ht="21.75"/>
    <row r="280" spans="2:3" customFormat="1" ht="21.75"/>
  </sheetData>
  <mergeCells count="9">
    <mergeCell ref="C53:C54"/>
    <mergeCell ref="B84:D84"/>
    <mergeCell ref="B249:D249"/>
    <mergeCell ref="C92:C93"/>
    <mergeCell ref="B123:D123"/>
    <mergeCell ref="C131:C132"/>
    <mergeCell ref="B162:D162"/>
    <mergeCell ref="C170:C171"/>
    <mergeCell ref="B201:D20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6:K217"/>
  <sheetViews>
    <sheetView topLeftCell="A4" zoomScale="75" zoomScaleNormal="75" workbookViewId="0">
      <selection activeCell="J14" sqref="J14"/>
    </sheetView>
  </sheetViews>
  <sheetFormatPr defaultRowHeight="21.75"/>
  <cols>
    <col min="1" max="1" width="9.140625" style="15"/>
    <col min="2" max="2" width="8.5703125" style="15" customWidth="1"/>
    <col min="3" max="3" width="3.28515625" style="15" customWidth="1"/>
    <col min="4" max="4" width="9.140625" style="15"/>
    <col min="5" max="5" width="10.7109375" style="15" customWidth="1"/>
    <col min="6" max="6" width="9.140625" style="15"/>
    <col min="7" max="7" width="7.7109375" style="15" customWidth="1"/>
    <col min="8" max="11" width="9.85546875" style="15" customWidth="1"/>
    <col min="12" max="16384" width="9.140625" style="15"/>
  </cols>
  <sheetData>
    <row r="6" spans="2:11">
      <c r="B6" s="124" t="s">
        <v>316</v>
      </c>
      <c r="C6" s="124"/>
      <c r="D6" s="124"/>
      <c r="E6" s="124"/>
      <c r="G6" s="19" t="s">
        <v>317</v>
      </c>
      <c r="H6" s="20"/>
      <c r="I6" s="20"/>
      <c r="J6" s="20"/>
      <c r="K6" s="20"/>
    </row>
    <row r="7" spans="2:11" ht="22.5" thickBot="1">
      <c r="G7" s="13" t="s">
        <v>0</v>
      </c>
    </row>
    <row r="8" spans="2:11" ht="22.5" customHeight="1" thickBot="1">
      <c r="B8" s="122" t="s">
        <v>87</v>
      </c>
      <c r="C8" s="122"/>
      <c r="D8" s="122"/>
      <c r="E8" s="123" t="s">
        <v>68</v>
      </c>
      <c r="G8" s="11" t="s">
        <v>10</v>
      </c>
      <c r="H8" s="11" t="s">
        <v>7</v>
      </c>
      <c r="I8" s="11" t="s">
        <v>0</v>
      </c>
      <c r="J8" s="11" t="s">
        <v>68</v>
      </c>
      <c r="K8" s="11" t="s">
        <v>0</v>
      </c>
    </row>
    <row r="9" spans="2:11" ht="27.75" thickBot="1">
      <c r="B9" s="17" t="s">
        <v>88</v>
      </c>
      <c r="C9" s="18"/>
      <c r="D9" s="17" t="s">
        <v>89</v>
      </c>
      <c r="E9" s="123"/>
      <c r="G9" s="12"/>
      <c r="H9" s="12"/>
      <c r="I9" s="11" t="s">
        <v>59</v>
      </c>
      <c r="J9" s="12" t="s">
        <v>9</v>
      </c>
      <c r="K9" s="11" t="s">
        <v>60</v>
      </c>
    </row>
    <row r="10" spans="2:11" ht="22.5" thickBot="1">
      <c r="B10" s="21">
        <v>215</v>
      </c>
      <c r="C10" s="22" t="s">
        <v>86</v>
      </c>
      <c r="D10" s="21">
        <v>225</v>
      </c>
      <c r="E10" s="21">
        <v>85</v>
      </c>
      <c r="G10" s="14">
        <v>1</v>
      </c>
      <c r="H10" s="2" t="s">
        <v>1</v>
      </c>
      <c r="I10" s="7">
        <v>215</v>
      </c>
      <c r="J10" s="5">
        <v>85</v>
      </c>
      <c r="K10" s="7">
        <f>IF(J10&gt;0,I10+J10,I10)</f>
        <v>300</v>
      </c>
    </row>
    <row r="11" spans="2:11" ht="22.5" thickBot="1">
      <c r="B11" s="21">
        <v>226</v>
      </c>
      <c r="C11" s="22" t="s">
        <v>86</v>
      </c>
      <c r="D11" s="21">
        <v>235</v>
      </c>
      <c r="E11" s="21">
        <v>80</v>
      </c>
      <c r="G11" s="15">
        <v>2</v>
      </c>
      <c r="H11" s="3" t="s">
        <v>2</v>
      </c>
      <c r="I11" s="8">
        <v>230</v>
      </c>
      <c r="J11" s="5">
        <v>77.5</v>
      </c>
      <c r="K11" s="7">
        <f t="shared" ref="K11:K26" si="0">IF(J11&gt;0,I11+J11,I11)</f>
        <v>307.5</v>
      </c>
    </row>
    <row r="12" spans="2:11" ht="22.5" thickBot="1">
      <c r="B12" s="21">
        <v>236</v>
      </c>
      <c r="C12" s="22" t="s">
        <v>86</v>
      </c>
      <c r="D12" s="21">
        <v>245</v>
      </c>
      <c r="E12" s="21">
        <v>75</v>
      </c>
      <c r="G12" s="15">
        <v>3</v>
      </c>
      <c r="H12" s="2" t="s">
        <v>3</v>
      </c>
      <c r="I12" s="7">
        <v>240</v>
      </c>
      <c r="J12" s="5">
        <v>72.5</v>
      </c>
      <c r="K12" s="7">
        <f t="shared" si="0"/>
        <v>312.5</v>
      </c>
    </row>
    <row r="13" spans="2:11" ht="22.5" thickBot="1">
      <c r="B13" s="21">
        <v>246</v>
      </c>
      <c r="C13" s="22" t="s">
        <v>86</v>
      </c>
      <c r="D13" s="21">
        <v>255</v>
      </c>
      <c r="E13" s="21">
        <v>70</v>
      </c>
      <c r="G13" s="15">
        <v>4</v>
      </c>
      <c r="H13" s="3" t="s">
        <v>5</v>
      </c>
      <c r="I13" s="8">
        <v>250</v>
      </c>
      <c r="J13" s="5">
        <v>67.5</v>
      </c>
      <c r="K13" s="7">
        <f t="shared" si="0"/>
        <v>317.5</v>
      </c>
    </row>
    <row r="14" spans="2:11" ht="22.5" thickBot="1">
      <c r="B14" s="21">
        <v>256</v>
      </c>
      <c r="C14" s="22" t="s">
        <v>86</v>
      </c>
      <c r="D14" s="21">
        <v>265</v>
      </c>
      <c r="E14" s="21">
        <v>65</v>
      </c>
      <c r="G14" s="15">
        <v>5</v>
      </c>
      <c r="H14" s="2" t="s">
        <v>6</v>
      </c>
      <c r="I14" s="7">
        <v>260</v>
      </c>
      <c r="J14" s="5">
        <v>62.5</v>
      </c>
      <c r="K14" s="7">
        <f t="shared" si="0"/>
        <v>322.5</v>
      </c>
    </row>
    <row r="15" spans="2:11" ht="22.5" thickBot="1">
      <c r="B15" s="21">
        <v>266</v>
      </c>
      <c r="C15" s="22" t="s">
        <v>86</v>
      </c>
      <c r="D15" s="21">
        <v>275</v>
      </c>
      <c r="E15" s="21">
        <v>60</v>
      </c>
      <c r="G15" s="15">
        <v>6</v>
      </c>
      <c r="H15" s="3" t="s">
        <v>19</v>
      </c>
      <c r="I15" s="8">
        <v>270</v>
      </c>
      <c r="J15" s="5">
        <v>57.5</v>
      </c>
      <c r="K15" s="7">
        <f t="shared" si="0"/>
        <v>327.5</v>
      </c>
    </row>
    <row r="16" spans="2:11" ht="22.5" thickBot="1">
      <c r="B16" s="21">
        <v>276</v>
      </c>
      <c r="C16" s="22" t="s">
        <v>86</v>
      </c>
      <c r="D16" s="21">
        <v>285</v>
      </c>
      <c r="E16" s="21">
        <v>55</v>
      </c>
      <c r="G16" s="15">
        <v>7</v>
      </c>
      <c r="H16" s="2" t="s">
        <v>20</v>
      </c>
      <c r="I16" s="7">
        <v>280</v>
      </c>
      <c r="J16" s="5">
        <v>52.5</v>
      </c>
      <c r="K16" s="7">
        <f t="shared" si="0"/>
        <v>332.5</v>
      </c>
    </row>
    <row r="17" spans="2:11" ht="22.5" thickBot="1">
      <c r="B17" s="21">
        <v>286</v>
      </c>
      <c r="C17" s="22" t="s">
        <v>86</v>
      </c>
      <c r="D17" s="21">
        <v>295</v>
      </c>
      <c r="E17" s="21">
        <v>50</v>
      </c>
      <c r="G17" s="15">
        <v>8</v>
      </c>
      <c r="H17" s="3" t="s">
        <v>21</v>
      </c>
      <c r="I17" s="8">
        <v>290</v>
      </c>
      <c r="J17" s="5">
        <v>47.5</v>
      </c>
      <c r="K17" s="7">
        <f t="shared" si="0"/>
        <v>337.5</v>
      </c>
    </row>
    <row r="18" spans="2:11" ht="22.5" thickBot="1">
      <c r="B18" s="21">
        <v>296</v>
      </c>
      <c r="C18" s="22" t="s">
        <v>86</v>
      </c>
      <c r="D18" s="21">
        <v>305</v>
      </c>
      <c r="E18" s="21">
        <v>45</v>
      </c>
      <c r="G18" s="15">
        <v>9</v>
      </c>
      <c r="H18" s="2" t="s">
        <v>22</v>
      </c>
      <c r="I18" s="7">
        <v>300</v>
      </c>
      <c r="J18" s="5">
        <v>42.5</v>
      </c>
      <c r="K18" s="7">
        <f t="shared" si="0"/>
        <v>342.5</v>
      </c>
    </row>
    <row r="19" spans="2:11" ht="22.5" thickBot="1">
      <c r="B19" s="21">
        <v>306</v>
      </c>
      <c r="C19" s="22" t="s">
        <v>86</v>
      </c>
      <c r="D19" s="21">
        <v>315</v>
      </c>
      <c r="E19" s="21">
        <v>40</v>
      </c>
      <c r="G19" s="15">
        <v>10</v>
      </c>
      <c r="H19" s="3" t="s">
        <v>23</v>
      </c>
      <c r="I19" s="8">
        <v>320</v>
      </c>
      <c r="J19" s="5">
        <v>32.5</v>
      </c>
      <c r="K19" s="7">
        <f t="shared" si="0"/>
        <v>352.5</v>
      </c>
    </row>
    <row r="20" spans="2:11" ht="22.5" thickBot="1">
      <c r="B20" s="21">
        <v>316</v>
      </c>
      <c r="C20" s="22" t="s">
        <v>86</v>
      </c>
      <c r="D20" s="21">
        <v>325</v>
      </c>
      <c r="E20" s="21">
        <v>35</v>
      </c>
      <c r="G20" s="15">
        <v>11</v>
      </c>
      <c r="H20" s="2" t="s">
        <v>24</v>
      </c>
      <c r="I20" s="7">
        <v>340</v>
      </c>
      <c r="J20" s="5">
        <v>22.5</v>
      </c>
      <c r="K20" s="7">
        <f t="shared" si="0"/>
        <v>362.5</v>
      </c>
    </row>
    <row r="21" spans="2:11" ht="22.5" thickBot="1">
      <c r="B21" s="21">
        <v>326</v>
      </c>
      <c r="C21" s="22" t="s">
        <v>86</v>
      </c>
      <c r="D21" s="21">
        <v>335</v>
      </c>
      <c r="E21" s="21">
        <v>30</v>
      </c>
      <c r="G21" s="15">
        <v>12</v>
      </c>
      <c r="H21" s="3" t="s">
        <v>19</v>
      </c>
      <c r="I21" s="8">
        <v>360</v>
      </c>
      <c r="J21" s="5">
        <v>12.5</v>
      </c>
      <c r="K21" s="7">
        <f t="shared" si="0"/>
        <v>372.5</v>
      </c>
    </row>
    <row r="22" spans="2:11" ht="22.5" thickBot="1">
      <c r="B22" s="21">
        <v>336</v>
      </c>
      <c r="C22" s="22" t="s">
        <v>86</v>
      </c>
      <c r="D22" s="21">
        <v>345</v>
      </c>
      <c r="E22" s="21">
        <v>25</v>
      </c>
      <c r="G22" s="15">
        <v>13</v>
      </c>
      <c r="H22" s="2" t="s">
        <v>20</v>
      </c>
      <c r="I22" s="7">
        <v>380</v>
      </c>
      <c r="J22" s="5">
        <v>2.5</v>
      </c>
      <c r="K22" s="7">
        <f t="shared" si="0"/>
        <v>382.5</v>
      </c>
    </row>
    <row r="23" spans="2:11" ht="22.5" thickBot="1">
      <c r="B23" s="21">
        <v>346</v>
      </c>
      <c r="C23" s="22" t="s">
        <v>86</v>
      </c>
      <c r="D23" s="21">
        <v>355</v>
      </c>
      <c r="E23" s="21">
        <v>20</v>
      </c>
      <c r="G23" s="15">
        <v>14</v>
      </c>
      <c r="H23" s="3" t="s">
        <v>21</v>
      </c>
      <c r="I23" s="8">
        <v>400</v>
      </c>
      <c r="J23" s="5">
        <v>-7.5</v>
      </c>
      <c r="K23" s="7">
        <f t="shared" si="0"/>
        <v>400</v>
      </c>
    </row>
    <row r="24" spans="2:11" ht="22.5" thickBot="1">
      <c r="B24" s="21">
        <v>356</v>
      </c>
      <c r="C24" s="22" t="s">
        <v>86</v>
      </c>
      <c r="D24" s="21">
        <v>365</v>
      </c>
      <c r="E24" s="21">
        <v>15</v>
      </c>
      <c r="G24" s="15">
        <v>15</v>
      </c>
      <c r="H24" s="2" t="s">
        <v>22</v>
      </c>
      <c r="I24" s="7">
        <v>420</v>
      </c>
      <c r="J24" s="5">
        <v>-17.5</v>
      </c>
      <c r="K24" s="7">
        <f t="shared" si="0"/>
        <v>420</v>
      </c>
    </row>
    <row r="25" spans="2:11" ht="22.5" thickBot="1">
      <c r="B25" s="21">
        <v>366</v>
      </c>
      <c r="C25" s="22" t="s">
        <v>86</v>
      </c>
      <c r="D25" s="21">
        <v>375</v>
      </c>
      <c r="E25" s="21">
        <v>10</v>
      </c>
      <c r="G25" s="15">
        <v>16</v>
      </c>
      <c r="H25" s="3" t="s">
        <v>23</v>
      </c>
      <c r="I25" s="8">
        <v>440</v>
      </c>
      <c r="J25" s="5">
        <v>-27.5</v>
      </c>
      <c r="K25" s="7">
        <f t="shared" si="0"/>
        <v>440</v>
      </c>
    </row>
    <row r="26" spans="2:11" ht="22.5" thickBot="1">
      <c r="B26" s="21">
        <v>376</v>
      </c>
      <c r="C26" s="22" t="s">
        <v>86</v>
      </c>
      <c r="D26" s="21">
        <v>385</v>
      </c>
      <c r="E26" s="21">
        <v>5</v>
      </c>
      <c r="G26" s="15">
        <v>17</v>
      </c>
      <c r="H26" s="2" t="s">
        <v>24</v>
      </c>
      <c r="I26" s="7">
        <v>460</v>
      </c>
      <c r="J26" s="5">
        <v>-37.5</v>
      </c>
      <c r="K26" s="7">
        <f t="shared" si="0"/>
        <v>460</v>
      </c>
    </row>
    <row r="27" spans="2:11" ht="22.5" thickBot="1">
      <c r="B27" s="21">
        <v>386</v>
      </c>
      <c r="C27" s="22" t="s">
        <v>86</v>
      </c>
      <c r="D27" s="21">
        <v>395</v>
      </c>
      <c r="E27" s="21">
        <v>0</v>
      </c>
      <c r="G27" s="15">
        <v>18</v>
      </c>
      <c r="H27" s="3" t="s">
        <v>25</v>
      </c>
      <c r="I27" s="8">
        <v>480</v>
      </c>
      <c r="J27" s="5">
        <v>-47.5</v>
      </c>
      <c r="K27" s="7">
        <f>IF(J27&gt;0,I27+J27,I27)</f>
        <v>480</v>
      </c>
    </row>
    <row r="30" spans="2:11">
      <c r="C30" s="125" t="s">
        <v>139</v>
      </c>
      <c r="D30" s="125"/>
      <c r="E30" s="125"/>
      <c r="F30" s="125"/>
    </row>
    <row r="31" spans="2:11">
      <c r="B31" s="15" t="s">
        <v>0</v>
      </c>
      <c r="C31" s="90" t="s">
        <v>10</v>
      </c>
      <c r="D31" s="15" t="s">
        <v>90</v>
      </c>
      <c r="E31" s="15" t="s">
        <v>68</v>
      </c>
      <c r="F31" s="15" t="s">
        <v>91</v>
      </c>
    </row>
    <row r="32" spans="2:11">
      <c r="C32" s="16" t="s">
        <v>92</v>
      </c>
      <c r="D32" s="15">
        <v>215</v>
      </c>
      <c r="E32" s="15">
        <v>85</v>
      </c>
      <c r="F32" s="15">
        <f>D32+E32</f>
        <v>300</v>
      </c>
    </row>
    <row r="33" spans="3:6">
      <c r="C33" s="16" t="s">
        <v>93</v>
      </c>
      <c r="D33" s="15">
        <v>216</v>
      </c>
      <c r="E33" s="15">
        <v>85</v>
      </c>
      <c r="F33" s="15">
        <f t="shared" ref="F33:F96" si="1">D33+E33</f>
        <v>301</v>
      </c>
    </row>
    <row r="34" spans="3:6">
      <c r="C34" s="16" t="s">
        <v>94</v>
      </c>
      <c r="D34" s="15">
        <v>217</v>
      </c>
      <c r="E34" s="15">
        <v>85</v>
      </c>
      <c r="F34" s="15">
        <f t="shared" si="1"/>
        <v>302</v>
      </c>
    </row>
    <row r="35" spans="3:6">
      <c r="C35" s="16" t="s">
        <v>95</v>
      </c>
      <c r="D35" s="15">
        <v>218</v>
      </c>
      <c r="E35" s="15">
        <v>85</v>
      </c>
      <c r="F35" s="15">
        <f t="shared" si="1"/>
        <v>303</v>
      </c>
    </row>
    <row r="36" spans="3:6">
      <c r="C36" s="16" t="s">
        <v>96</v>
      </c>
      <c r="D36" s="15">
        <v>219</v>
      </c>
      <c r="E36" s="15">
        <v>85</v>
      </c>
      <c r="F36" s="15">
        <f t="shared" si="1"/>
        <v>304</v>
      </c>
    </row>
    <row r="37" spans="3:6">
      <c r="C37" s="16" t="s">
        <v>97</v>
      </c>
      <c r="D37" s="15">
        <v>220</v>
      </c>
      <c r="E37" s="15">
        <v>85</v>
      </c>
      <c r="F37" s="15">
        <f t="shared" si="1"/>
        <v>305</v>
      </c>
    </row>
    <row r="38" spans="3:6">
      <c r="C38" s="16" t="s">
        <v>98</v>
      </c>
      <c r="D38" s="15">
        <v>221</v>
      </c>
      <c r="E38" s="15">
        <v>85</v>
      </c>
      <c r="F38" s="15">
        <f t="shared" si="1"/>
        <v>306</v>
      </c>
    </row>
    <row r="39" spans="3:6">
      <c r="C39" s="16" t="s">
        <v>99</v>
      </c>
      <c r="D39" s="15">
        <v>222</v>
      </c>
      <c r="E39" s="15">
        <v>85</v>
      </c>
      <c r="F39" s="15">
        <f t="shared" si="1"/>
        <v>307</v>
      </c>
    </row>
    <row r="40" spans="3:6">
      <c r="C40" s="16" t="s">
        <v>100</v>
      </c>
      <c r="D40" s="15">
        <v>223</v>
      </c>
      <c r="E40" s="15">
        <v>85</v>
      </c>
      <c r="F40" s="15">
        <f t="shared" si="1"/>
        <v>308</v>
      </c>
    </row>
    <row r="41" spans="3:6">
      <c r="C41" s="16" t="s">
        <v>101</v>
      </c>
      <c r="D41" s="15">
        <v>224</v>
      </c>
      <c r="E41" s="15">
        <v>85</v>
      </c>
      <c r="F41" s="15">
        <f t="shared" si="1"/>
        <v>309</v>
      </c>
    </row>
    <row r="42" spans="3:6">
      <c r="C42" s="16" t="s">
        <v>102</v>
      </c>
      <c r="D42" s="15">
        <v>225</v>
      </c>
      <c r="E42" s="15">
        <v>85</v>
      </c>
      <c r="F42" s="15">
        <f t="shared" si="1"/>
        <v>310</v>
      </c>
    </row>
    <row r="43" spans="3:6">
      <c r="C43" s="16" t="s">
        <v>103</v>
      </c>
      <c r="D43" s="15">
        <v>226</v>
      </c>
      <c r="E43" s="15">
        <v>80</v>
      </c>
      <c r="F43" s="15">
        <f t="shared" si="1"/>
        <v>306</v>
      </c>
    </row>
    <row r="44" spans="3:6">
      <c r="C44" s="16" t="s">
        <v>104</v>
      </c>
      <c r="D44" s="15">
        <v>227</v>
      </c>
      <c r="E44" s="15">
        <v>80</v>
      </c>
      <c r="F44" s="15">
        <f t="shared" si="1"/>
        <v>307</v>
      </c>
    </row>
    <row r="45" spans="3:6">
      <c r="C45" s="16" t="s">
        <v>105</v>
      </c>
      <c r="D45" s="15">
        <v>228</v>
      </c>
      <c r="E45" s="15">
        <v>80</v>
      </c>
      <c r="F45" s="15">
        <f t="shared" si="1"/>
        <v>308</v>
      </c>
    </row>
    <row r="46" spans="3:6">
      <c r="C46" s="16" t="s">
        <v>106</v>
      </c>
      <c r="D46" s="15">
        <v>229</v>
      </c>
      <c r="E46" s="15">
        <v>80</v>
      </c>
      <c r="F46" s="15">
        <f t="shared" si="1"/>
        <v>309</v>
      </c>
    </row>
    <row r="47" spans="3:6">
      <c r="C47" s="16" t="s">
        <v>107</v>
      </c>
      <c r="D47" s="15">
        <v>230</v>
      </c>
      <c r="E47" s="15">
        <v>80</v>
      </c>
      <c r="F47" s="15">
        <f t="shared" si="1"/>
        <v>310</v>
      </c>
    </row>
    <row r="48" spans="3:6">
      <c r="C48" s="16" t="s">
        <v>108</v>
      </c>
      <c r="D48" s="15">
        <v>231</v>
      </c>
      <c r="E48" s="15">
        <v>80</v>
      </c>
      <c r="F48" s="15">
        <f t="shared" si="1"/>
        <v>311</v>
      </c>
    </row>
    <row r="49" spans="3:6">
      <c r="C49" s="16" t="s">
        <v>109</v>
      </c>
      <c r="D49" s="15">
        <v>232</v>
      </c>
      <c r="E49" s="15">
        <v>80</v>
      </c>
      <c r="F49" s="15">
        <f t="shared" si="1"/>
        <v>312</v>
      </c>
    </row>
    <row r="50" spans="3:6">
      <c r="C50" s="16" t="s">
        <v>110</v>
      </c>
      <c r="D50" s="15">
        <v>233</v>
      </c>
      <c r="E50" s="15">
        <v>80</v>
      </c>
      <c r="F50" s="15">
        <f t="shared" si="1"/>
        <v>313</v>
      </c>
    </row>
    <row r="51" spans="3:6">
      <c r="C51" s="16" t="s">
        <v>111</v>
      </c>
      <c r="D51" s="15">
        <v>234</v>
      </c>
      <c r="E51" s="15">
        <v>80</v>
      </c>
      <c r="F51" s="15">
        <f t="shared" si="1"/>
        <v>314</v>
      </c>
    </row>
    <row r="52" spans="3:6">
      <c r="C52" s="16" t="s">
        <v>112</v>
      </c>
      <c r="D52" s="15">
        <v>235</v>
      </c>
      <c r="E52" s="15">
        <v>80</v>
      </c>
      <c r="F52" s="15">
        <f t="shared" si="1"/>
        <v>315</v>
      </c>
    </row>
    <row r="53" spans="3:6">
      <c r="C53" s="16" t="s">
        <v>113</v>
      </c>
      <c r="D53" s="15">
        <v>236</v>
      </c>
      <c r="E53" s="15">
        <v>75</v>
      </c>
      <c r="F53" s="15">
        <f t="shared" si="1"/>
        <v>311</v>
      </c>
    </row>
    <row r="54" spans="3:6">
      <c r="C54" s="16" t="s">
        <v>114</v>
      </c>
      <c r="D54" s="15">
        <v>237</v>
      </c>
      <c r="E54" s="15">
        <v>75</v>
      </c>
      <c r="F54" s="15">
        <f t="shared" si="1"/>
        <v>312</v>
      </c>
    </row>
    <row r="55" spans="3:6">
      <c r="C55" s="16" t="s">
        <v>115</v>
      </c>
      <c r="D55" s="15">
        <v>238</v>
      </c>
      <c r="E55" s="15">
        <v>75</v>
      </c>
      <c r="F55" s="15">
        <f t="shared" si="1"/>
        <v>313</v>
      </c>
    </row>
    <row r="56" spans="3:6">
      <c r="C56" s="16" t="s">
        <v>116</v>
      </c>
      <c r="D56" s="15">
        <v>239</v>
      </c>
      <c r="E56" s="15">
        <v>75</v>
      </c>
      <c r="F56" s="15">
        <f t="shared" si="1"/>
        <v>314</v>
      </c>
    </row>
    <row r="57" spans="3:6">
      <c r="C57" s="16" t="s">
        <v>117</v>
      </c>
      <c r="D57" s="15">
        <v>240</v>
      </c>
      <c r="E57" s="15">
        <v>75</v>
      </c>
      <c r="F57" s="15">
        <f t="shared" si="1"/>
        <v>315</v>
      </c>
    </row>
    <row r="58" spans="3:6">
      <c r="C58" s="16" t="s">
        <v>118</v>
      </c>
      <c r="D58" s="15">
        <v>241</v>
      </c>
      <c r="E58" s="15">
        <v>75</v>
      </c>
      <c r="F58" s="15">
        <f t="shared" si="1"/>
        <v>316</v>
      </c>
    </row>
    <row r="59" spans="3:6">
      <c r="C59" s="16" t="s">
        <v>119</v>
      </c>
      <c r="D59" s="15">
        <v>242</v>
      </c>
      <c r="E59" s="15">
        <v>75</v>
      </c>
      <c r="F59" s="15">
        <f t="shared" si="1"/>
        <v>317</v>
      </c>
    </row>
    <row r="60" spans="3:6">
      <c r="C60" s="16" t="s">
        <v>120</v>
      </c>
      <c r="D60" s="15">
        <v>243</v>
      </c>
      <c r="E60" s="15">
        <v>75</v>
      </c>
      <c r="F60" s="15">
        <f t="shared" si="1"/>
        <v>318</v>
      </c>
    </row>
    <row r="61" spans="3:6">
      <c r="C61" s="16" t="s">
        <v>121</v>
      </c>
      <c r="D61" s="15">
        <v>244</v>
      </c>
      <c r="E61" s="15">
        <v>75</v>
      </c>
      <c r="F61" s="15">
        <f t="shared" si="1"/>
        <v>319</v>
      </c>
    </row>
    <row r="62" spans="3:6">
      <c r="C62" s="16" t="s">
        <v>122</v>
      </c>
      <c r="D62" s="15">
        <v>245</v>
      </c>
      <c r="E62" s="15">
        <v>75</v>
      </c>
      <c r="F62" s="15">
        <f t="shared" si="1"/>
        <v>320</v>
      </c>
    </row>
    <row r="63" spans="3:6">
      <c r="C63" s="16" t="s">
        <v>123</v>
      </c>
      <c r="D63" s="15">
        <v>246</v>
      </c>
      <c r="E63" s="15">
        <v>70</v>
      </c>
      <c r="F63" s="15">
        <f t="shared" si="1"/>
        <v>316</v>
      </c>
    </row>
    <row r="64" spans="3:6">
      <c r="C64" s="16" t="s">
        <v>124</v>
      </c>
      <c r="D64" s="15">
        <v>247</v>
      </c>
      <c r="E64" s="15">
        <v>70</v>
      </c>
      <c r="F64" s="15">
        <f t="shared" si="1"/>
        <v>317</v>
      </c>
    </row>
    <row r="65" spans="3:6">
      <c r="C65" s="16" t="s">
        <v>125</v>
      </c>
      <c r="D65" s="15">
        <v>248</v>
      </c>
      <c r="E65" s="15">
        <v>70</v>
      </c>
      <c r="F65" s="15">
        <f t="shared" si="1"/>
        <v>318</v>
      </c>
    </row>
    <row r="66" spans="3:6">
      <c r="C66" s="16" t="s">
        <v>126</v>
      </c>
      <c r="D66" s="15">
        <v>249</v>
      </c>
      <c r="E66" s="15">
        <v>70</v>
      </c>
      <c r="F66" s="15">
        <f t="shared" si="1"/>
        <v>319</v>
      </c>
    </row>
    <row r="67" spans="3:6">
      <c r="C67" s="16" t="s">
        <v>127</v>
      </c>
      <c r="D67" s="15">
        <v>250</v>
      </c>
      <c r="E67" s="15">
        <v>70</v>
      </c>
      <c r="F67" s="15">
        <f t="shared" si="1"/>
        <v>320</v>
      </c>
    </row>
    <row r="68" spans="3:6">
      <c r="C68" s="16" t="s">
        <v>145</v>
      </c>
      <c r="D68" s="15">
        <v>251</v>
      </c>
      <c r="E68" s="15">
        <v>70</v>
      </c>
      <c r="F68" s="15">
        <f t="shared" si="1"/>
        <v>321</v>
      </c>
    </row>
    <row r="69" spans="3:6">
      <c r="C69" s="16" t="s">
        <v>146</v>
      </c>
      <c r="D69" s="15">
        <v>252</v>
      </c>
      <c r="E69" s="15">
        <v>70</v>
      </c>
      <c r="F69" s="15">
        <f t="shared" si="1"/>
        <v>322</v>
      </c>
    </row>
    <row r="70" spans="3:6">
      <c r="C70" s="16" t="s">
        <v>147</v>
      </c>
      <c r="D70" s="15">
        <v>253</v>
      </c>
      <c r="E70" s="15">
        <v>70</v>
      </c>
      <c r="F70" s="15">
        <f t="shared" si="1"/>
        <v>323</v>
      </c>
    </row>
    <row r="71" spans="3:6">
      <c r="C71" s="16" t="s">
        <v>148</v>
      </c>
      <c r="D71" s="15">
        <v>254</v>
      </c>
      <c r="E71" s="15">
        <v>70</v>
      </c>
      <c r="F71" s="15">
        <f t="shared" si="1"/>
        <v>324</v>
      </c>
    </row>
    <row r="72" spans="3:6">
      <c r="C72" s="16" t="s">
        <v>149</v>
      </c>
      <c r="D72" s="15">
        <v>255</v>
      </c>
      <c r="E72" s="15">
        <v>70</v>
      </c>
      <c r="F72" s="15">
        <f t="shared" si="1"/>
        <v>325</v>
      </c>
    </row>
    <row r="73" spans="3:6">
      <c r="C73" s="16" t="s">
        <v>150</v>
      </c>
      <c r="D73" s="15">
        <v>256</v>
      </c>
      <c r="E73" s="15">
        <v>65</v>
      </c>
      <c r="F73" s="15">
        <f t="shared" si="1"/>
        <v>321</v>
      </c>
    </row>
    <row r="74" spans="3:6">
      <c r="C74" s="16" t="s">
        <v>151</v>
      </c>
      <c r="D74" s="15">
        <v>257</v>
      </c>
      <c r="E74" s="15">
        <v>65</v>
      </c>
      <c r="F74" s="15">
        <f t="shared" si="1"/>
        <v>322</v>
      </c>
    </row>
    <row r="75" spans="3:6">
      <c r="C75" s="16" t="s">
        <v>152</v>
      </c>
      <c r="D75" s="15">
        <v>258</v>
      </c>
      <c r="E75" s="15">
        <v>65</v>
      </c>
      <c r="F75" s="15">
        <f t="shared" si="1"/>
        <v>323</v>
      </c>
    </row>
    <row r="76" spans="3:6">
      <c r="C76" s="16" t="s">
        <v>153</v>
      </c>
      <c r="D76" s="15">
        <v>259</v>
      </c>
      <c r="E76" s="15">
        <v>65</v>
      </c>
      <c r="F76" s="15">
        <f t="shared" si="1"/>
        <v>324</v>
      </c>
    </row>
    <row r="77" spans="3:6">
      <c r="C77" s="16" t="s">
        <v>154</v>
      </c>
      <c r="D77" s="15">
        <v>260</v>
      </c>
      <c r="E77" s="15">
        <v>65</v>
      </c>
      <c r="F77" s="15">
        <f t="shared" si="1"/>
        <v>325</v>
      </c>
    </row>
    <row r="78" spans="3:6">
      <c r="C78" s="16" t="s">
        <v>155</v>
      </c>
      <c r="D78" s="15">
        <v>261</v>
      </c>
      <c r="E78" s="15">
        <v>65</v>
      </c>
      <c r="F78" s="15">
        <f t="shared" si="1"/>
        <v>326</v>
      </c>
    </row>
    <row r="79" spans="3:6">
      <c r="C79" s="16" t="s">
        <v>156</v>
      </c>
      <c r="D79" s="15">
        <v>262</v>
      </c>
      <c r="E79" s="15">
        <v>65</v>
      </c>
      <c r="F79" s="15">
        <f t="shared" si="1"/>
        <v>327</v>
      </c>
    </row>
    <row r="80" spans="3:6">
      <c r="C80" s="16" t="s">
        <v>157</v>
      </c>
      <c r="D80" s="15">
        <v>263</v>
      </c>
      <c r="E80" s="15">
        <v>65</v>
      </c>
      <c r="F80" s="15">
        <f t="shared" si="1"/>
        <v>328</v>
      </c>
    </row>
    <row r="81" spans="3:6">
      <c r="C81" s="16" t="s">
        <v>158</v>
      </c>
      <c r="D81" s="15">
        <v>264</v>
      </c>
      <c r="E81" s="15">
        <v>65</v>
      </c>
      <c r="F81" s="15">
        <f t="shared" si="1"/>
        <v>329</v>
      </c>
    </row>
    <row r="82" spans="3:6">
      <c r="C82" s="16" t="s">
        <v>159</v>
      </c>
      <c r="D82" s="15">
        <v>265</v>
      </c>
      <c r="E82" s="15">
        <v>65</v>
      </c>
      <c r="F82" s="15">
        <f t="shared" si="1"/>
        <v>330</v>
      </c>
    </row>
    <row r="83" spans="3:6">
      <c r="C83" s="16" t="s">
        <v>160</v>
      </c>
      <c r="D83" s="15">
        <v>266</v>
      </c>
      <c r="E83" s="15">
        <v>60</v>
      </c>
      <c r="F83" s="15">
        <f t="shared" si="1"/>
        <v>326</v>
      </c>
    </row>
    <row r="84" spans="3:6">
      <c r="C84" s="16" t="s">
        <v>161</v>
      </c>
      <c r="D84" s="15">
        <v>267</v>
      </c>
      <c r="E84" s="15">
        <v>60</v>
      </c>
      <c r="F84" s="15">
        <f t="shared" si="1"/>
        <v>327</v>
      </c>
    </row>
    <row r="85" spans="3:6">
      <c r="C85" s="16" t="s">
        <v>162</v>
      </c>
      <c r="D85" s="15">
        <v>268</v>
      </c>
      <c r="E85" s="15">
        <v>60</v>
      </c>
      <c r="F85" s="15">
        <f t="shared" si="1"/>
        <v>328</v>
      </c>
    </row>
    <row r="86" spans="3:6">
      <c r="C86" s="16" t="s">
        <v>163</v>
      </c>
      <c r="D86" s="15">
        <v>269</v>
      </c>
      <c r="E86" s="15">
        <v>60</v>
      </c>
      <c r="F86" s="15">
        <f t="shared" si="1"/>
        <v>329</v>
      </c>
    </row>
    <row r="87" spans="3:6">
      <c r="C87" s="16" t="s">
        <v>164</v>
      </c>
      <c r="D87" s="15">
        <v>270</v>
      </c>
      <c r="E87" s="15">
        <v>60</v>
      </c>
      <c r="F87" s="15">
        <f t="shared" si="1"/>
        <v>330</v>
      </c>
    </row>
    <row r="88" spans="3:6">
      <c r="C88" s="16" t="s">
        <v>165</v>
      </c>
      <c r="D88" s="15">
        <v>271</v>
      </c>
      <c r="E88" s="15">
        <v>60</v>
      </c>
      <c r="F88" s="15">
        <f t="shared" si="1"/>
        <v>331</v>
      </c>
    </row>
    <row r="89" spans="3:6">
      <c r="C89" s="16" t="s">
        <v>166</v>
      </c>
      <c r="D89" s="15">
        <v>272</v>
      </c>
      <c r="E89" s="15">
        <v>60</v>
      </c>
      <c r="F89" s="15">
        <f t="shared" si="1"/>
        <v>332</v>
      </c>
    </row>
    <row r="90" spans="3:6">
      <c r="C90" s="16" t="s">
        <v>167</v>
      </c>
      <c r="D90" s="15">
        <v>273</v>
      </c>
      <c r="E90" s="15">
        <v>60</v>
      </c>
      <c r="F90" s="15">
        <f t="shared" si="1"/>
        <v>333</v>
      </c>
    </row>
    <row r="91" spans="3:6">
      <c r="C91" s="16" t="s">
        <v>168</v>
      </c>
      <c r="D91" s="15">
        <v>274</v>
      </c>
      <c r="E91" s="15">
        <v>60</v>
      </c>
      <c r="F91" s="15">
        <f t="shared" si="1"/>
        <v>334</v>
      </c>
    </row>
    <row r="92" spans="3:6">
      <c r="C92" s="16" t="s">
        <v>169</v>
      </c>
      <c r="D92" s="15">
        <v>275</v>
      </c>
      <c r="E92" s="15">
        <v>60</v>
      </c>
      <c r="F92" s="15">
        <f t="shared" si="1"/>
        <v>335</v>
      </c>
    </row>
    <row r="93" spans="3:6">
      <c r="C93" s="16" t="s">
        <v>170</v>
      </c>
      <c r="D93" s="15">
        <v>276</v>
      </c>
      <c r="E93" s="15">
        <v>55</v>
      </c>
      <c r="F93" s="15">
        <f t="shared" si="1"/>
        <v>331</v>
      </c>
    </row>
    <row r="94" spans="3:6">
      <c r="C94" s="16" t="s">
        <v>171</v>
      </c>
      <c r="D94" s="15">
        <v>277</v>
      </c>
      <c r="E94" s="15">
        <v>55</v>
      </c>
      <c r="F94" s="15">
        <f t="shared" si="1"/>
        <v>332</v>
      </c>
    </row>
    <row r="95" spans="3:6">
      <c r="C95" s="16" t="s">
        <v>172</v>
      </c>
      <c r="D95" s="15">
        <v>278</v>
      </c>
      <c r="E95" s="15">
        <v>55</v>
      </c>
      <c r="F95" s="15">
        <f t="shared" si="1"/>
        <v>333</v>
      </c>
    </row>
    <row r="96" spans="3:6">
      <c r="C96" s="16" t="s">
        <v>173</v>
      </c>
      <c r="D96" s="15">
        <v>279</v>
      </c>
      <c r="E96" s="15">
        <v>55</v>
      </c>
      <c r="F96" s="15">
        <f t="shared" si="1"/>
        <v>334</v>
      </c>
    </row>
    <row r="97" spans="3:6">
      <c r="C97" s="16" t="s">
        <v>174</v>
      </c>
      <c r="D97" s="15">
        <v>280</v>
      </c>
      <c r="E97" s="15">
        <v>55</v>
      </c>
      <c r="F97" s="15">
        <f t="shared" ref="F97:F160" si="2">D97+E97</f>
        <v>335</v>
      </c>
    </row>
    <row r="98" spans="3:6">
      <c r="C98" s="16" t="s">
        <v>175</v>
      </c>
      <c r="D98" s="15">
        <v>281</v>
      </c>
      <c r="E98" s="15">
        <v>55</v>
      </c>
      <c r="F98" s="15">
        <f t="shared" si="2"/>
        <v>336</v>
      </c>
    </row>
    <row r="99" spans="3:6">
      <c r="C99" s="16" t="s">
        <v>176</v>
      </c>
      <c r="D99" s="15">
        <v>282</v>
      </c>
      <c r="E99" s="15">
        <v>55</v>
      </c>
      <c r="F99" s="15">
        <f t="shared" si="2"/>
        <v>337</v>
      </c>
    </row>
    <row r="100" spans="3:6">
      <c r="C100" s="16" t="s">
        <v>177</v>
      </c>
      <c r="D100" s="15">
        <v>283</v>
      </c>
      <c r="E100" s="15">
        <v>55</v>
      </c>
      <c r="F100" s="15">
        <f t="shared" si="2"/>
        <v>338</v>
      </c>
    </row>
    <row r="101" spans="3:6">
      <c r="C101" s="16" t="s">
        <v>178</v>
      </c>
      <c r="D101" s="15">
        <v>284</v>
      </c>
      <c r="E101" s="15">
        <v>55</v>
      </c>
      <c r="F101" s="15">
        <f t="shared" si="2"/>
        <v>339</v>
      </c>
    </row>
    <row r="102" spans="3:6">
      <c r="C102" s="16" t="s">
        <v>179</v>
      </c>
      <c r="D102" s="15">
        <v>285</v>
      </c>
      <c r="E102" s="15">
        <v>55</v>
      </c>
      <c r="F102" s="15">
        <f t="shared" si="2"/>
        <v>340</v>
      </c>
    </row>
    <row r="103" spans="3:6">
      <c r="C103" s="16" t="s">
        <v>180</v>
      </c>
      <c r="D103" s="15">
        <v>286</v>
      </c>
      <c r="E103" s="15">
        <v>50</v>
      </c>
      <c r="F103" s="15">
        <f t="shared" si="2"/>
        <v>336</v>
      </c>
    </row>
    <row r="104" spans="3:6">
      <c r="C104" s="16" t="s">
        <v>181</v>
      </c>
      <c r="D104" s="15">
        <v>287</v>
      </c>
      <c r="E104" s="15">
        <v>50</v>
      </c>
      <c r="F104" s="15">
        <f t="shared" si="2"/>
        <v>337</v>
      </c>
    </row>
    <row r="105" spans="3:6">
      <c r="C105" s="16" t="s">
        <v>182</v>
      </c>
      <c r="D105" s="15">
        <v>288</v>
      </c>
      <c r="E105" s="15">
        <v>50</v>
      </c>
      <c r="F105" s="15">
        <f t="shared" si="2"/>
        <v>338</v>
      </c>
    </row>
    <row r="106" spans="3:6">
      <c r="C106" s="16" t="s">
        <v>183</v>
      </c>
      <c r="D106" s="15">
        <v>289</v>
      </c>
      <c r="E106" s="15">
        <v>50</v>
      </c>
      <c r="F106" s="15">
        <f t="shared" si="2"/>
        <v>339</v>
      </c>
    </row>
    <row r="107" spans="3:6">
      <c r="C107" s="16" t="s">
        <v>184</v>
      </c>
      <c r="D107" s="15">
        <v>290</v>
      </c>
      <c r="E107" s="15">
        <v>50</v>
      </c>
      <c r="F107" s="15">
        <f t="shared" si="2"/>
        <v>340</v>
      </c>
    </row>
    <row r="108" spans="3:6">
      <c r="C108" s="16" t="s">
        <v>185</v>
      </c>
      <c r="D108" s="15">
        <v>291</v>
      </c>
      <c r="E108" s="15">
        <v>50</v>
      </c>
      <c r="F108" s="15">
        <f t="shared" si="2"/>
        <v>341</v>
      </c>
    </row>
    <row r="109" spans="3:6">
      <c r="C109" s="16" t="s">
        <v>186</v>
      </c>
      <c r="D109" s="15">
        <v>292</v>
      </c>
      <c r="E109" s="15">
        <v>50</v>
      </c>
      <c r="F109" s="15">
        <f t="shared" si="2"/>
        <v>342</v>
      </c>
    </row>
    <row r="110" spans="3:6">
      <c r="C110" s="16" t="s">
        <v>187</v>
      </c>
      <c r="D110" s="15">
        <v>293</v>
      </c>
      <c r="E110" s="15">
        <v>50</v>
      </c>
      <c r="F110" s="15">
        <f t="shared" si="2"/>
        <v>343</v>
      </c>
    </row>
    <row r="111" spans="3:6">
      <c r="C111" s="16" t="s">
        <v>188</v>
      </c>
      <c r="D111" s="15">
        <v>294</v>
      </c>
      <c r="E111" s="15">
        <v>50</v>
      </c>
      <c r="F111" s="15">
        <f t="shared" si="2"/>
        <v>344</v>
      </c>
    </row>
    <row r="112" spans="3:6">
      <c r="C112" s="16" t="s">
        <v>189</v>
      </c>
      <c r="D112" s="15">
        <v>295</v>
      </c>
      <c r="E112" s="15">
        <v>50</v>
      </c>
      <c r="F112" s="15">
        <f t="shared" si="2"/>
        <v>345</v>
      </c>
    </row>
    <row r="113" spans="3:6">
      <c r="C113" s="16" t="s">
        <v>190</v>
      </c>
      <c r="D113" s="15">
        <v>296</v>
      </c>
      <c r="E113" s="15">
        <v>45</v>
      </c>
      <c r="F113" s="15">
        <f t="shared" si="2"/>
        <v>341</v>
      </c>
    </row>
    <row r="114" spans="3:6">
      <c r="C114" s="16" t="s">
        <v>191</v>
      </c>
      <c r="D114" s="15">
        <v>297</v>
      </c>
      <c r="E114" s="15">
        <v>45</v>
      </c>
      <c r="F114" s="15">
        <f t="shared" si="2"/>
        <v>342</v>
      </c>
    </row>
    <row r="115" spans="3:6">
      <c r="C115" s="16" t="s">
        <v>192</v>
      </c>
      <c r="D115" s="15">
        <v>298</v>
      </c>
      <c r="E115" s="15">
        <v>45</v>
      </c>
      <c r="F115" s="15">
        <f t="shared" si="2"/>
        <v>343</v>
      </c>
    </row>
    <row r="116" spans="3:6">
      <c r="C116" s="16" t="s">
        <v>193</v>
      </c>
      <c r="D116" s="15">
        <v>299</v>
      </c>
      <c r="E116" s="15">
        <v>45</v>
      </c>
      <c r="F116" s="15">
        <f t="shared" si="2"/>
        <v>344</v>
      </c>
    </row>
    <row r="117" spans="3:6">
      <c r="C117" s="16" t="s">
        <v>194</v>
      </c>
      <c r="D117" s="15">
        <v>300</v>
      </c>
      <c r="E117" s="15">
        <v>45</v>
      </c>
      <c r="F117" s="15">
        <f t="shared" si="2"/>
        <v>345</v>
      </c>
    </row>
    <row r="118" spans="3:6">
      <c r="C118" s="16" t="s">
        <v>195</v>
      </c>
      <c r="D118" s="15">
        <v>301</v>
      </c>
      <c r="E118" s="15">
        <v>45</v>
      </c>
      <c r="F118" s="15">
        <f t="shared" si="2"/>
        <v>346</v>
      </c>
    </row>
    <row r="119" spans="3:6">
      <c r="C119" s="16" t="s">
        <v>196</v>
      </c>
      <c r="D119" s="15">
        <v>302</v>
      </c>
      <c r="E119" s="15">
        <v>45</v>
      </c>
      <c r="F119" s="15">
        <f t="shared" si="2"/>
        <v>347</v>
      </c>
    </row>
    <row r="120" spans="3:6">
      <c r="C120" s="16" t="s">
        <v>197</v>
      </c>
      <c r="D120" s="15">
        <v>303</v>
      </c>
      <c r="E120" s="15">
        <v>45</v>
      </c>
      <c r="F120" s="15">
        <f t="shared" si="2"/>
        <v>348</v>
      </c>
    </row>
    <row r="121" spans="3:6">
      <c r="C121" s="16" t="s">
        <v>198</v>
      </c>
      <c r="D121" s="15">
        <v>304</v>
      </c>
      <c r="E121" s="15">
        <v>45</v>
      </c>
      <c r="F121" s="15">
        <f t="shared" si="2"/>
        <v>349</v>
      </c>
    </row>
    <row r="122" spans="3:6">
      <c r="C122" s="16" t="s">
        <v>199</v>
      </c>
      <c r="D122" s="15">
        <v>305</v>
      </c>
      <c r="E122" s="15">
        <v>45</v>
      </c>
      <c r="F122" s="15">
        <f t="shared" si="2"/>
        <v>350</v>
      </c>
    </row>
    <row r="123" spans="3:6">
      <c r="C123" s="16" t="s">
        <v>200</v>
      </c>
      <c r="D123" s="15">
        <v>306</v>
      </c>
      <c r="E123" s="15">
        <v>40</v>
      </c>
      <c r="F123" s="15">
        <f t="shared" si="2"/>
        <v>346</v>
      </c>
    </row>
    <row r="124" spans="3:6">
      <c r="C124" s="16" t="s">
        <v>201</v>
      </c>
      <c r="D124" s="15">
        <v>307</v>
      </c>
      <c r="E124" s="15">
        <v>40</v>
      </c>
      <c r="F124" s="15">
        <f t="shared" si="2"/>
        <v>347</v>
      </c>
    </row>
    <row r="125" spans="3:6">
      <c r="C125" s="16" t="s">
        <v>202</v>
      </c>
      <c r="D125" s="15">
        <v>308</v>
      </c>
      <c r="E125" s="15">
        <v>40</v>
      </c>
      <c r="F125" s="15">
        <f t="shared" si="2"/>
        <v>348</v>
      </c>
    </row>
    <row r="126" spans="3:6">
      <c r="C126" s="16" t="s">
        <v>203</v>
      </c>
      <c r="D126" s="15">
        <v>309</v>
      </c>
      <c r="E126" s="15">
        <v>40</v>
      </c>
      <c r="F126" s="15">
        <f t="shared" si="2"/>
        <v>349</v>
      </c>
    </row>
    <row r="127" spans="3:6">
      <c r="C127" s="16" t="s">
        <v>204</v>
      </c>
      <c r="D127" s="15">
        <v>310</v>
      </c>
      <c r="E127" s="15">
        <v>40</v>
      </c>
      <c r="F127" s="15">
        <f t="shared" si="2"/>
        <v>350</v>
      </c>
    </row>
    <row r="128" spans="3:6">
      <c r="C128" s="16" t="s">
        <v>205</v>
      </c>
      <c r="D128" s="15">
        <v>311</v>
      </c>
      <c r="E128" s="15">
        <v>40</v>
      </c>
      <c r="F128" s="15">
        <f t="shared" si="2"/>
        <v>351</v>
      </c>
    </row>
    <row r="129" spans="3:6">
      <c r="C129" s="16" t="s">
        <v>206</v>
      </c>
      <c r="D129" s="15">
        <v>312</v>
      </c>
      <c r="E129" s="15">
        <v>40</v>
      </c>
      <c r="F129" s="15">
        <f t="shared" si="2"/>
        <v>352</v>
      </c>
    </row>
    <row r="130" spans="3:6">
      <c r="C130" s="16" t="s">
        <v>207</v>
      </c>
      <c r="D130" s="15">
        <v>313</v>
      </c>
      <c r="E130" s="15">
        <v>40</v>
      </c>
      <c r="F130" s="15">
        <f t="shared" si="2"/>
        <v>353</v>
      </c>
    </row>
    <row r="131" spans="3:6">
      <c r="C131" s="16" t="s">
        <v>208</v>
      </c>
      <c r="D131" s="15">
        <v>314</v>
      </c>
      <c r="E131" s="15">
        <v>40</v>
      </c>
      <c r="F131" s="15">
        <f t="shared" si="2"/>
        <v>354</v>
      </c>
    </row>
    <row r="132" spans="3:6">
      <c r="C132" s="16" t="s">
        <v>209</v>
      </c>
      <c r="D132" s="15">
        <v>315</v>
      </c>
      <c r="E132" s="15">
        <v>40</v>
      </c>
      <c r="F132" s="15">
        <f t="shared" si="2"/>
        <v>355</v>
      </c>
    </row>
    <row r="133" spans="3:6">
      <c r="C133" s="16" t="s">
        <v>210</v>
      </c>
      <c r="D133" s="15">
        <v>316</v>
      </c>
      <c r="E133" s="15">
        <v>35</v>
      </c>
      <c r="F133" s="15">
        <f t="shared" si="2"/>
        <v>351</v>
      </c>
    </row>
    <row r="134" spans="3:6">
      <c r="C134" s="16" t="s">
        <v>211</v>
      </c>
      <c r="D134" s="15">
        <v>317</v>
      </c>
      <c r="E134" s="15">
        <v>35</v>
      </c>
      <c r="F134" s="15">
        <f t="shared" si="2"/>
        <v>352</v>
      </c>
    </row>
    <row r="135" spans="3:6">
      <c r="C135" s="16" t="s">
        <v>212</v>
      </c>
      <c r="D135" s="15">
        <v>318</v>
      </c>
      <c r="E135" s="15">
        <v>35</v>
      </c>
      <c r="F135" s="15">
        <f t="shared" si="2"/>
        <v>353</v>
      </c>
    </row>
    <row r="136" spans="3:6">
      <c r="C136" s="16" t="s">
        <v>213</v>
      </c>
      <c r="D136" s="15">
        <v>319</v>
      </c>
      <c r="E136" s="15">
        <v>35</v>
      </c>
      <c r="F136" s="15">
        <f t="shared" si="2"/>
        <v>354</v>
      </c>
    </row>
    <row r="137" spans="3:6">
      <c r="C137" s="16" t="s">
        <v>214</v>
      </c>
      <c r="D137" s="15">
        <v>320</v>
      </c>
      <c r="E137" s="15">
        <v>35</v>
      </c>
      <c r="F137" s="15">
        <f t="shared" si="2"/>
        <v>355</v>
      </c>
    </row>
    <row r="138" spans="3:6">
      <c r="C138" s="16" t="s">
        <v>215</v>
      </c>
      <c r="D138" s="15">
        <v>321</v>
      </c>
      <c r="E138" s="15">
        <v>35</v>
      </c>
      <c r="F138" s="15">
        <f t="shared" si="2"/>
        <v>356</v>
      </c>
    </row>
    <row r="139" spans="3:6">
      <c r="C139" s="16" t="s">
        <v>216</v>
      </c>
      <c r="D139" s="15">
        <v>322</v>
      </c>
      <c r="E139" s="15">
        <v>35</v>
      </c>
      <c r="F139" s="15">
        <f t="shared" si="2"/>
        <v>357</v>
      </c>
    </row>
    <row r="140" spans="3:6">
      <c r="C140" s="16" t="s">
        <v>217</v>
      </c>
      <c r="D140" s="15">
        <v>323</v>
      </c>
      <c r="E140" s="15">
        <v>35</v>
      </c>
      <c r="F140" s="15">
        <f t="shared" si="2"/>
        <v>358</v>
      </c>
    </row>
    <row r="141" spans="3:6">
      <c r="C141" s="16" t="s">
        <v>218</v>
      </c>
      <c r="D141" s="15">
        <v>324</v>
      </c>
      <c r="E141" s="15">
        <v>35</v>
      </c>
      <c r="F141" s="15">
        <f t="shared" si="2"/>
        <v>359</v>
      </c>
    </row>
    <row r="142" spans="3:6">
      <c r="C142" s="16" t="s">
        <v>219</v>
      </c>
      <c r="D142" s="15">
        <v>325</v>
      </c>
      <c r="E142" s="15">
        <v>35</v>
      </c>
      <c r="F142" s="15">
        <f t="shared" si="2"/>
        <v>360</v>
      </c>
    </row>
    <row r="143" spans="3:6">
      <c r="C143" s="16" t="s">
        <v>220</v>
      </c>
      <c r="D143" s="15">
        <v>326</v>
      </c>
      <c r="E143" s="15">
        <v>30</v>
      </c>
      <c r="F143" s="15">
        <f t="shared" si="2"/>
        <v>356</v>
      </c>
    </row>
    <row r="144" spans="3:6">
      <c r="C144" s="16" t="s">
        <v>221</v>
      </c>
      <c r="D144" s="15">
        <v>327</v>
      </c>
      <c r="E144" s="15">
        <v>30</v>
      </c>
      <c r="F144" s="15">
        <f t="shared" si="2"/>
        <v>357</v>
      </c>
    </row>
    <row r="145" spans="3:6">
      <c r="C145" s="16" t="s">
        <v>222</v>
      </c>
      <c r="D145" s="15">
        <v>328</v>
      </c>
      <c r="E145" s="15">
        <v>30</v>
      </c>
      <c r="F145" s="15">
        <f t="shared" si="2"/>
        <v>358</v>
      </c>
    </row>
    <row r="146" spans="3:6">
      <c r="C146" s="16" t="s">
        <v>223</v>
      </c>
      <c r="D146" s="15">
        <v>329</v>
      </c>
      <c r="E146" s="15">
        <v>30</v>
      </c>
      <c r="F146" s="15">
        <f t="shared" si="2"/>
        <v>359</v>
      </c>
    </row>
    <row r="147" spans="3:6">
      <c r="C147" s="16" t="s">
        <v>224</v>
      </c>
      <c r="D147" s="15">
        <v>330</v>
      </c>
      <c r="E147" s="15">
        <v>30</v>
      </c>
      <c r="F147" s="15">
        <f t="shared" si="2"/>
        <v>360</v>
      </c>
    </row>
    <row r="148" spans="3:6">
      <c r="C148" s="16" t="s">
        <v>225</v>
      </c>
      <c r="D148" s="15">
        <v>331</v>
      </c>
      <c r="E148" s="15">
        <v>30</v>
      </c>
      <c r="F148" s="15">
        <f t="shared" si="2"/>
        <v>361</v>
      </c>
    </row>
    <row r="149" spans="3:6">
      <c r="C149" s="16" t="s">
        <v>226</v>
      </c>
      <c r="D149" s="15">
        <v>332</v>
      </c>
      <c r="E149" s="15">
        <v>30</v>
      </c>
      <c r="F149" s="15">
        <f t="shared" si="2"/>
        <v>362</v>
      </c>
    </row>
    <row r="150" spans="3:6">
      <c r="C150" s="16" t="s">
        <v>227</v>
      </c>
      <c r="D150" s="15">
        <v>333</v>
      </c>
      <c r="E150" s="15">
        <v>30</v>
      </c>
      <c r="F150" s="15">
        <f t="shared" si="2"/>
        <v>363</v>
      </c>
    </row>
    <row r="151" spans="3:6">
      <c r="C151" s="16" t="s">
        <v>228</v>
      </c>
      <c r="D151" s="15">
        <v>334</v>
      </c>
      <c r="E151" s="15">
        <v>30</v>
      </c>
      <c r="F151" s="15">
        <f t="shared" si="2"/>
        <v>364</v>
      </c>
    </row>
    <row r="152" spans="3:6">
      <c r="C152" s="16" t="s">
        <v>229</v>
      </c>
      <c r="D152" s="15">
        <v>335</v>
      </c>
      <c r="E152" s="15">
        <v>30</v>
      </c>
      <c r="F152" s="15">
        <f t="shared" si="2"/>
        <v>365</v>
      </c>
    </row>
    <row r="153" spans="3:6">
      <c r="C153" s="16" t="s">
        <v>230</v>
      </c>
      <c r="D153" s="15">
        <v>336</v>
      </c>
      <c r="E153" s="15">
        <v>25</v>
      </c>
      <c r="F153" s="15">
        <f t="shared" si="2"/>
        <v>361</v>
      </c>
    </row>
    <row r="154" spans="3:6">
      <c r="C154" s="16" t="s">
        <v>231</v>
      </c>
      <c r="D154" s="15">
        <v>337</v>
      </c>
      <c r="E154" s="15">
        <v>25</v>
      </c>
      <c r="F154" s="15">
        <f t="shared" si="2"/>
        <v>362</v>
      </c>
    </row>
    <row r="155" spans="3:6">
      <c r="C155" s="16" t="s">
        <v>232</v>
      </c>
      <c r="D155" s="15">
        <v>338</v>
      </c>
      <c r="E155" s="15">
        <v>25</v>
      </c>
      <c r="F155" s="15">
        <f t="shared" si="2"/>
        <v>363</v>
      </c>
    </row>
    <row r="156" spans="3:6">
      <c r="C156" s="16" t="s">
        <v>233</v>
      </c>
      <c r="D156" s="15">
        <v>339</v>
      </c>
      <c r="E156" s="15">
        <v>25</v>
      </c>
      <c r="F156" s="15">
        <f t="shared" si="2"/>
        <v>364</v>
      </c>
    </row>
    <row r="157" spans="3:6">
      <c r="C157" s="16" t="s">
        <v>234</v>
      </c>
      <c r="D157" s="15">
        <v>340</v>
      </c>
      <c r="E157" s="15">
        <v>25</v>
      </c>
      <c r="F157" s="15">
        <f t="shared" si="2"/>
        <v>365</v>
      </c>
    </row>
    <row r="158" spans="3:6">
      <c r="C158" s="16" t="s">
        <v>235</v>
      </c>
      <c r="D158" s="15">
        <v>341</v>
      </c>
      <c r="E158" s="15">
        <v>25</v>
      </c>
      <c r="F158" s="15">
        <f t="shared" si="2"/>
        <v>366</v>
      </c>
    </row>
    <row r="159" spans="3:6">
      <c r="C159" s="16" t="s">
        <v>236</v>
      </c>
      <c r="D159" s="15">
        <v>342</v>
      </c>
      <c r="E159" s="15">
        <v>25</v>
      </c>
      <c r="F159" s="15">
        <f t="shared" si="2"/>
        <v>367</v>
      </c>
    </row>
    <row r="160" spans="3:6">
      <c r="C160" s="16" t="s">
        <v>237</v>
      </c>
      <c r="D160" s="15">
        <v>343</v>
      </c>
      <c r="E160" s="15">
        <v>25</v>
      </c>
      <c r="F160" s="15">
        <f t="shared" si="2"/>
        <v>368</v>
      </c>
    </row>
    <row r="161" spans="3:6">
      <c r="C161" s="16" t="s">
        <v>238</v>
      </c>
      <c r="D161" s="15">
        <v>344</v>
      </c>
      <c r="E161" s="15">
        <v>25</v>
      </c>
      <c r="F161" s="15">
        <f t="shared" ref="F161:F217" si="3">D161+E161</f>
        <v>369</v>
      </c>
    </row>
    <row r="162" spans="3:6">
      <c r="C162" s="16" t="s">
        <v>239</v>
      </c>
      <c r="D162" s="15">
        <v>345</v>
      </c>
      <c r="E162" s="15">
        <v>25</v>
      </c>
      <c r="F162" s="15">
        <f t="shared" si="3"/>
        <v>370</v>
      </c>
    </row>
    <row r="163" spans="3:6">
      <c r="C163" s="16" t="s">
        <v>240</v>
      </c>
      <c r="D163" s="15">
        <v>346</v>
      </c>
      <c r="E163" s="15">
        <v>20</v>
      </c>
      <c r="F163" s="15">
        <f t="shared" si="3"/>
        <v>366</v>
      </c>
    </row>
    <row r="164" spans="3:6">
      <c r="C164" s="16" t="s">
        <v>241</v>
      </c>
      <c r="D164" s="15">
        <v>347</v>
      </c>
      <c r="E164" s="15">
        <v>20</v>
      </c>
      <c r="F164" s="15">
        <f t="shared" si="3"/>
        <v>367</v>
      </c>
    </row>
    <row r="165" spans="3:6">
      <c r="C165" s="16" t="s">
        <v>242</v>
      </c>
      <c r="D165" s="15">
        <v>348</v>
      </c>
      <c r="E165" s="15">
        <v>20</v>
      </c>
      <c r="F165" s="15">
        <f t="shared" si="3"/>
        <v>368</v>
      </c>
    </row>
    <row r="166" spans="3:6">
      <c r="C166" s="16" t="s">
        <v>243</v>
      </c>
      <c r="D166" s="15">
        <v>349</v>
      </c>
      <c r="E166" s="15">
        <v>20</v>
      </c>
      <c r="F166" s="15">
        <f t="shared" si="3"/>
        <v>369</v>
      </c>
    </row>
    <row r="167" spans="3:6">
      <c r="C167" s="16" t="s">
        <v>244</v>
      </c>
      <c r="D167" s="15">
        <v>350</v>
      </c>
      <c r="E167" s="15">
        <v>20</v>
      </c>
      <c r="F167" s="15">
        <f t="shared" si="3"/>
        <v>370</v>
      </c>
    </row>
    <row r="168" spans="3:6">
      <c r="C168" s="16" t="s">
        <v>245</v>
      </c>
      <c r="D168" s="15">
        <v>351</v>
      </c>
      <c r="E168" s="15">
        <v>20</v>
      </c>
      <c r="F168" s="15">
        <f t="shared" si="3"/>
        <v>371</v>
      </c>
    </row>
    <row r="169" spans="3:6">
      <c r="C169" s="16" t="s">
        <v>246</v>
      </c>
      <c r="D169" s="15">
        <v>352</v>
      </c>
      <c r="E169" s="15">
        <v>20</v>
      </c>
      <c r="F169" s="15">
        <f t="shared" si="3"/>
        <v>372</v>
      </c>
    </row>
    <row r="170" spans="3:6">
      <c r="C170" s="16" t="s">
        <v>247</v>
      </c>
      <c r="D170" s="15">
        <v>353</v>
      </c>
      <c r="E170" s="15">
        <v>20</v>
      </c>
      <c r="F170" s="15">
        <f t="shared" si="3"/>
        <v>373</v>
      </c>
    </row>
    <row r="171" spans="3:6">
      <c r="C171" s="16" t="s">
        <v>248</v>
      </c>
      <c r="D171" s="15">
        <v>354</v>
      </c>
      <c r="E171" s="15">
        <v>20</v>
      </c>
      <c r="F171" s="15">
        <f t="shared" si="3"/>
        <v>374</v>
      </c>
    </row>
    <row r="172" spans="3:6">
      <c r="C172" s="16" t="s">
        <v>249</v>
      </c>
      <c r="D172" s="15">
        <v>355</v>
      </c>
      <c r="E172" s="15">
        <v>20</v>
      </c>
      <c r="F172" s="15">
        <f t="shared" si="3"/>
        <v>375</v>
      </c>
    </row>
    <row r="173" spans="3:6">
      <c r="C173" s="16" t="s">
        <v>250</v>
      </c>
      <c r="D173" s="15">
        <v>356</v>
      </c>
      <c r="E173" s="15">
        <v>15</v>
      </c>
      <c r="F173" s="15">
        <f t="shared" si="3"/>
        <v>371</v>
      </c>
    </row>
    <row r="174" spans="3:6">
      <c r="C174" s="16" t="s">
        <v>251</v>
      </c>
      <c r="D174" s="15">
        <v>357</v>
      </c>
      <c r="E174" s="15">
        <v>15</v>
      </c>
      <c r="F174" s="15">
        <f t="shared" si="3"/>
        <v>372</v>
      </c>
    </row>
    <row r="175" spans="3:6">
      <c r="C175" s="16" t="s">
        <v>252</v>
      </c>
      <c r="D175" s="15">
        <v>358</v>
      </c>
      <c r="E175" s="15">
        <v>15</v>
      </c>
      <c r="F175" s="15">
        <f t="shared" si="3"/>
        <v>373</v>
      </c>
    </row>
    <row r="176" spans="3:6">
      <c r="C176" s="16" t="s">
        <v>253</v>
      </c>
      <c r="D176" s="15">
        <v>359</v>
      </c>
      <c r="E176" s="15">
        <v>15</v>
      </c>
      <c r="F176" s="15">
        <f t="shared" si="3"/>
        <v>374</v>
      </c>
    </row>
    <row r="177" spans="3:6">
      <c r="C177" s="16" t="s">
        <v>254</v>
      </c>
      <c r="D177" s="15">
        <v>360</v>
      </c>
      <c r="E177" s="15">
        <v>15</v>
      </c>
      <c r="F177" s="15">
        <f t="shared" si="3"/>
        <v>375</v>
      </c>
    </row>
    <row r="178" spans="3:6">
      <c r="C178" s="16" t="s">
        <v>255</v>
      </c>
      <c r="D178" s="15">
        <v>361</v>
      </c>
      <c r="E178" s="15">
        <v>15</v>
      </c>
      <c r="F178" s="15">
        <f t="shared" si="3"/>
        <v>376</v>
      </c>
    </row>
    <row r="179" spans="3:6">
      <c r="C179" s="16" t="s">
        <v>256</v>
      </c>
      <c r="D179" s="15">
        <v>362</v>
      </c>
      <c r="E179" s="15">
        <v>15</v>
      </c>
      <c r="F179" s="15">
        <f t="shared" si="3"/>
        <v>377</v>
      </c>
    </row>
    <row r="180" spans="3:6">
      <c r="C180" s="16" t="s">
        <v>257</v>
      </c>
      <c r="D180" s="15">
        <v>363</v>
      </c>
      <c r="E180" s="15">
        <v>15</v>
      </c>
      <c r="F180" s="15">
        <f t="shared" si="3"/>
        <v>378</v>
      </c>
    </row>
    <row r="181" spans="3:6">
      <c r="C181" s="16" t="s">
        <v>258</v>
      </c>
      <c r="D181" s="15">
        <v>364</v>
      </c>
      <c r="E181" s="15">
        <v>15</v>
      </c>
      <c r="F181" s="15">
        <f t="shared" si="3"/>
        <v>379</v>
      </c>
    </row>
    <row r="182" spans="3:6">
      <c r="C182" s="16" t="s">
        <v>259</v>
      </c>
      <c r="D182" s="15">
        <v>365</v>
      </c>
      <c r="E182" s="15">
        <v>15</v>
      </c>
      <c r="F182" s="15">
        <f t="shared" si="3"/>
        <v>380</v>
      </c>
    </row>
    <row r="183" spans="3:6">
      <c r="C183" s="16" t="s">
        <v>260</v>
      </c>
      <c r="D183" s="15">
        <v>366</v>
      </c>
      <c r="E183" s="15">
        <v>10</v>
      </c>
      <c r="F183" s="15">
        <f t="shared" si="3"/>
        <v>376</v>
      </c>
    </row>
    <row r="184" spans="3:6">
      <c r="C184" s="16" t="s">
        <v>261</v>
      </c>
      <c r="D184" s="15">
        <v>367</v>
      </c>
      <c r="E184" s="15">
        <v>10</v>
      </c>
      <c r="F184" s="15">
        <f t="shared" si="3"/>
        <v>377</v>
      </c>
    </row>
    <row r="185" spans="3:6">
      <c r="C185" s="16" t="s">
        <v>262</v>
      </c>
      <c r="D185" s="15">
        <v>368</v>
      </c>
      <c r="E185" s="15">
        <v>10</v>
      </c>
      <c r="F185" s="15">
        <f t="shared" si="3"/>
        <v>378</v>
      </c>
    </row>
    <row r="186" spans="3:6">
      <c r="C186" s="16" t="s">
        <v>263</v>
      </c>
      <c r="D186" s="15">
        <v>369</v>
      </c>
      <c r="E186" s="15">
        <v>10</v>
      </c>
      <c r="F186" s="15">
        <f t="shared" si="3"/>
        <v>379</v>
      </c>
    </row>
    <row r="187" spans="3:6">
      <c r="C187" s="16" t="s">
        <v>264</v>
      </c>
      <c r="D187" s="15">
        <v>370</v>
      </c>
      <c r="E187" s="15">
        <v>10</v>
      </c>
      <c r="F187" s="15">
        <f t="shared" si="3"/>
        <v>380</v>
      </c>
    </row>
    <row r="188" spans="3:6">
      <c r="C188" s="16" t="s">
        <v>265</v>
      </c>
      <c r="D188" s="15">
        <v>371</v>
      </c>
      <c r="E188" s="15">
        <v>10</v>
      </c>
      <c r="F188" s="15">
        <f t="shared" si="3"/>
        <v>381</v>
      </c>
    </row>
    <row r="189" spans="3:6">
      <c r="C189" s="16" t="s">
        <v>266</v>
      </c>
      <c r="D189" s="15">
        <v>372</v>
      </c>
      <c r="E189" s="15">
        <v>10</v>
      </c>
      <c r="F189" s="15">
        <f t="shared" si="3"/>
        <v>382</v>
      </c>
    </row>
    <row r="190" spans="3:6">
      <c r="C190" s="16" t="s">
        <v>267</v>
      </c>
      <c r="D190" s="15">
        <v>373</v>
      </c>
      <c r="E190" s="15">
        <v>10</v>
      </c>
      <c r="F190" s="15">
        <f t="shared" si="3"/>
        <v>383</v>
      </c>
    </row>
    <row r="191" spans="3:6">
      <c r="C191" s="16" t="s">
        <v>268</v>
      </c>
      <c r="D191" s="15">
        <v>374</v>
      </c>
      <c r="E191" s="15">
        <v>10</v>
      </c>
      <c r="F191" s="15">
        <f t="shared" si="3"/>
        <v>384</v>
      </c>
    </row>
    <row r="192" spans="3:6">
      <c r="C192" s="16" t="s">
        <v>269</v>
      </c>
      <c r="D192" s="15">
        <v>375</v>
      </c>
      <c r="E192" s="15">
        <v>10</v>
      </c>
      <c r="F192" s="15">
        <f t="shared" si="3"/>
        <v>385</v>
      </c>
    </row>
    <row r="193" spans="3:6">
      <c r="C193" s="16" t="s">
        <v>270</v>
      </c>
      <c r="D193" s="15">
        <v>376</v>
      </c>
      <c r="E193" s="15">
        <v>5</v>
      </c>
      <c r="F193" s="15">
        <f t="shared" si="3"/>
        <v>381</v>
      </c>
    </row>
    <row r="194" spans="3:6">
      <c r="C194" s="16" t="s">
        <v>271</v>
      </c>
      <c r="D194" s="15">
        <v>377</v>
      </c>
      <c r="E194" s="15">
        <v>5</v>
      </c>
      <c r="F194" s="15">
        <f t="shared" si="3"/>
        <v>382</v>
      </c>
    </row>
    <row r="195" spans="3:6">
      <c r="C195" s="16" t="s">
        <v>272</v>
      </c>
      <c r="D195" s="15">
        <v>378</v>
      </c>
      <c r="E195" s="15">
        <v>5</v>
      </c>
      <c r="F195" s="15">
        <f t="shared" si="3"/>
        <v>383</v>
      </c>
    </row>
    <row r="196" spans="3:6">
      <c r="C196" s="16" t="s">
        <v>273</v>
      </c>
      <c r="D196" s="15">
        <v>379</v>
      </c>
      <c r="E196" s="15">
        <v>5</v>
      </c>
      <c r="F196" s="15">
        <f t="shared" si="3"/>
        <v>384</v>
      </c>
    </row>
    <row r="197" spans="3:6">
      <c r="C197" s="16" t="s">
        <v>274</v>
      </c>
      <c r="D197" s="15">
        <v>380</v>
      </c>
      <c r="E197" s="15">
        <v>5</v>
      </c>
      <c r="F197" s="15">
        <f t="shared" si="3"/>
        <v>385</v>
      </c>
    </row>
    <row r="198" spans="3:6">
      <c r="C198" s="16" t="s">
        <v>275</v>
      </c>
      <c r="D198" s="15">
        <v>381</v>
      </c>
      <c r="E198" s="15">
        <v>5</v>
      </c>
      <c r="F198" s="15">
        <f t="shared" si="3"/>
        <v>386</v>
      </c>
    </row>
    <row r="199" spans="3:6">
      <c r="C199" s="16" t="s">
        <v>276</v>
      </c>
      <c r="D199" s="15">
        <v>382</v>
      </c>
      <c r="E199" s="15">
        <v>5</v>
      </c>
      <c r="F199" s="15">
        <f t="shared" si="3"/>
        <v>387</v>
      </c>
    </row>
    <row r="200" spans="3:6">
      <c r="C200" s="16" t="s">
        <v>277</v>
      </c>
      <c r="D200" s="15">
        <v>383</v>
      </c>
      <c r="E200" s="15">
        <v>5</v>
      </c>
      <c r="F200" s="15">
        <f t="shared" si="3"/>
        <v>388</v>
      </c>
    </row>
    <row r="201" spans="3:6">
      <c r="C201" s="16" t="s">
        <v>278</v>
      </c>
      <c r="D201" s="15">
        <v>384</v>
      </c>
      <c r="E201" s="15">
        <v>5</v>
      </c>
      <c r="F201" s="15">
        <f t="shared" si="3"/>
        <v>389</v>
      </c>
    </row>
    <row r="202" spans="3:6">
      <c r="C202" s="16" t="s">
        <v>279</v>
      </c>
      <c r="D202" s="15">
        <v>385</v>
      </c>
      <c r="E202" s="15">
        <v>5</v>
      </c>
      <c r="F202" s="15">
        <f t="shared" si="3"/>
        <v>390</v>
      </c>
    </row>
    <row r="203" spans="3:6">
      <c r="C203" s="16" t="s">
        <v>280</v>
      </c>
      <c r="D203" s="15">
        <v>386</v>
      </c>
      <c r="E203" s="15">
        <v>0</v>
      </c>
      <c r="F203" s="15">
        <f t="shared" si="3"/>
        <v>386</v>
      </c>
    </row>
    <row r="204" spans="3:6">
      <c r="C204" s="16" t="s">
        <v>281</v>
      </c>
      <c r="D204" s="15">
        <v>387</v>
      </c>
      <c r="E204" s="15">
        <v>0</v>
      </c>
      <c r="F204" s="15">
        <f t="shared" si="3"/>
        <v>387</v>
      </c>
    </row>
    <row r="205" spans="3:6">
      <c r="C205" s="16" t="s">
        <v>282</v>
      </c>
      <c r="D205" s="15">
        <v>388</v>
      </c>
      <c r="E205" s="15">
        <v>0</v>
      </c>
      <c r="F205" s="15">
        <f t="shared" si="3"/>
        <v>388</v>
      </c>
    </row>
    <row r="206" spans="3:6">
      <c r="C206" s="16" t="s">
        <v>283</v>
      </c>
      <c r="D206" s="15">
        <v>389</v>
      </c>
      <c r="E206" s="15">
        <v>0</v>
      </c>
      <c r="F206" s="15">
        <f t="shared" si="3"/>
        <v>389</v>
      </c>
    </row>
    <row r="207" spans="3:6">
      <c r="C207" s="16" t="s">
        <v>284</v>
      </c>
      <c r="D207" s="15">
        <v>390</v>
      </c>
      <c r="E207" s="15">
        <v>0</v>
      </c>
      <c r="F207" s="15">
        <f t="shared" si="3"/>
        <v>390</v>
      </c>
    </row>
    <row r="208" spans="3:6">
      <c r="C208" s="16" t="s">
        <v>285</v>
      </c>
      <c r="D208" s="15">
        <v>391</v>
      </c>
      <c r="E208" s="15">
        <v>0</v>
      </c>
      <c r="F208" s="15">
        <f t="shared" si="3"/>
        <v>391</v>
      </c>
    </row>
    <row r="209" spans="3:6">
      <c r="C209" s="16" t="s">
        <v>286</v>
      </c>
      <c r="D209" s="15">
        <v>392</v>
      </c>
      <c r="E209" s="15">
        <v>0</v>
      </c>
      <c r="F209" s="15">
        <f t="shared" si="3"/>
        <v>392</v>
      </c>
    </row>
    <row r="210" spans="3:6">
      <c r="C210" s="16" t="s">
        <v>287</v>
      </c>
      <c r="D210" s="15">
        <v>393</v>
      </c>
      <c r="E210" s="15">
        <v>0</v>
      </c>
      <c r="F210" s="15">
        <f t="shared" si="3"/>
        <v>393</v>
      </c>
    </row>
    <row r="211" spans="3:6">
      <c r="C211" s="16" t="s">
        <v>288</v>
      </c>
      <c r="D211" s="15">
        <v>394</v>
      </c>
      <c r="E211" s="15">
        <v>0</v>
      </c>
      <c r="F211" s="15">
        <f t="shared" si="3"/>
        <v>394</v>
      </c>
    </row>
    <row r="212" spans="3:6">
      <c r="C212" s="16" t="s">
        <v>289</v>
      </c>
      <c r="D212" s="15">
        <v>395</v>
      </c>
      <c r="E212" s="15">
        <v>0</v>
      </c>
      <c r="F212" s="15">
        <f t="shared" si="3"/>
        <v>395</v>
      </c>
    </row>
    <row r="213" spans="3:6">
      <c r="C213" s="16" t="s">
        <v>290</v>
      </c>
      <c r="D213" s="15">
        <v>396</v>
      </c>
      <c r="E213" s="15">
        <v>0</v>
      </c>
      <c r="F213" s="15">
        <f t="shared" si="3"/>
        <v>396</v>
      </c>
    </row>
    <row r="214" spans="3:6">
      <c r="C214" s="16" t="s">
        <v>291</v>
      </c>
      <c r="D214" s="15">
        <v>397</v>
      </c>
      <c r="E214" s="15">
        <v>0</v>
      </c>
      <c r="F214" s="15">
        <f t="shared" si="3"/>
        <v>397</v>
      </c>
    </row>
    <row r="215" spans="3:6">
      <c r="C215" s="16" t="s">
        <v>292</v>
      </c>
      <c r="D215" s="15">
        <v>398</v>
      </c>
      <c r="E215" s="15">
        <v>0</v>
      </c>
      <c r="F215" s="15">
        <f t="shared" si="3"/>
        <v>398</v>
      </c>
    </row>
    <row r="216" spans="3:6">
      <c r="C216" s="16" t="s">
        <v>293</v>
      </c>
      <c r="D216" s="15">
        <v>399</v>
      </c>
      <c r="E216" s="15">
        <v>0</v>
      </c>
      <c r="F216" s="15">
        <f t="shared" si="3"/>
        <v>399</v>
      </c>
    </row>
    <row r="217" spans="3:6">
      <c r="C217" s="16" t="s">
        <v>294</v>
      </c>
      <c r="D217" s="15">
        <v>400</v>
      </c>
      <c r="E217" s="15">
        <v>0</v>
      </c>
      <c r="F217" s="15">
        <f t="shared" si="3"/>
        <v>400</v>
      </c>
    </row>
  </sheetData>
  <mergeCells count="4">
    <mergeCell ref="B8:D8"/>
    <mergeCell ref="E8:E9"/>
    <mergeCell ref="B6:E6"/>
    <mergeCell ref="C30:F3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4:N42"/>
  <sheetViews>
    <sheetView zoomScale="75" zoomScaleNormal="75" workbookViewId="0">
      <selection activeCell="G10" sqref="G10:G11"/>
    </sheetView>
  </sheetViews>
  <sheetFormatPr defaultRowHeight="21.75"/>
  <cols>
    <col min="5" max="7" width="15.7109375" customWidth="1"/>
    <col min="8" max="12" width="16.5703125" customWidth="1"/>
    <col min="13" max="13" width="16.7109375" customWidth="1"/>
    <col min="14" max="14" width="15.5703125" customWidth="1"/>
  </cols>
  <sheetData>
    <row r="4" spans="2:14">
      <c r="G4" s="10" t="s">
        <v>307</v>
      </c>
      <c r="H4" s="10"/>
      <c r="I4" s="10" t="s">
        <v>308</v>
      </c>
      <c r="J4" s="96"/>
      <c r="K4" s="10" t="s">
        <v>309</v>
      </c>
      <c r="L4" s="96"/>
    </row>
    <row r="5" spans="2:14" s="30" customFormat="1" ht="19.5" customHeight="1">
      <c r="B5" s="30" t="s">
        <v>295</v>
      </c>
      <c r="F5" s="30" t="s">
        <v>56</v>
      </c>
      <c r="G5" s="56">
        <v>10000</v>
      </c>
      <c r="H5" s="57" t="s">
        <v>16</v>
      </c>
      <c r="I5" s="56">
        <v>15000</v>
      </c>
      <c r="J5"/>
    </row>
    <row r="6" spans="2:14" s="30" customFormat="1" ht="19.5" customHeight="1">
      <c r="F6" s="30" t="s">
        <v>18</v>
      </c>
      <c r="G6" s="58">
        <v>15000</v>
      </c>
      <c r="H6" s="57" t="s">
        <v>16</v>
      </c>
      <c r="I6" s="58">
        <v>16000</v>
      </c>
      <c r="J6" s="58">
        <v>20800</v>
      </c>
      <c r="K6" s="93">
        <v>0.05</v>
      </c>
      <c r="L6" s="30" t="s">
        <v>303</v>
      </c>
    </row>
    <row r="7" spans="2:14" s="30" customFormat="1" ht="19.5" customHeight="1">
      <c r="F7" s="30" t="s">
        <v>17</v>
      </c>
      <c r="G7" s="59">
        <v>0.5</v>
      </c>
      <c r="H7" s="57"/>
      <c r="I7" s="59">
        <v>0.5</v>
      </c>
      <c r="J7"/>
    </row>
    <row r="8" spans="2:14" s="30" customFormat="1" ht="19.5" customHeight="1">
      <c r="G8" s="60"/>
      <c r="H8" s="57"/>
    </row>
    <row r="9" spans="2:14" s="30" customFormat="1" ht="15" thickBot="1"/>
    <row r="10" spans="2:14" s="30" customFormat="1" ht="31.5" customHeight="1">
      <c r="B10" s="91" t="s">
        <v>10</v>
      </c>
      <c r="C10" s="119" t="s">
        <v>7</v>
      </c>
      <c r="D10" s="119" t="s">
        <v>297</v>
      </c>
      <c r="E10" s="119" t="s">
        <v>11</v>
      </c>
      <c r="F10" s="91" t="s">
        <v>298</v>
      </c>
      <c r="G10" s="119" t="s">
        <v>301</v>
      </c>
      <c r="H10" s="119" t="s">
        <v>296</v>
      </c>
      <c r="I10" s="91" t="s">
        <v>299</v>
      </c>
      <c r="J10" s="119" t="s">
        <v>302</v>
      </c>
      <c r="K10" s="119" t="s">
        <v>300</v>
      </c>
      <c r="L10" s="119" t="s">
        <v>304</v>
      </c>
      <c r="M10" s="119" t="s">
        <v>305</v>
      </c>
      <c r="N10" s="119" t="s">
        <v>306</v>
      </c>
    </row>
    <row r="11" spans="2:14" s="30" customFormat="1" ht="19.5" customHeight="1" thickBot="1">
      <c r="B11" s="92"/>
      <c r="C11" s="120"/>
      <c r="D11" s="120"/>
      <c r="E11" s="120"/>
      <c r="F11" s="92" t="s">
        <v>9</v>
      </c>
      <c r="G11" s="120"/>
      <c r="H11" s="120"/>
      <c r="I11" s="92" t="s">
        <v>9</v>
      </c>
      <c r="J11" s="120"/>
      <c r="K11" s="120"/>
      <c r="L11" s="120"/>
      <c r="M11" s="120"/>
      <c r="N11" s="120"/>
    </row>
    <row r="12" spans="2:14" s="30" customFormat="1" ht="21.75" customHeight="1" thickBot="1">
      <c r="B12" s="63">
        <v>1</v>
      </c>
      <c r="C12" s="64" t="s">
        <v>1</v>
      </c>
      <c r="D12" s="64">
        <v>5</v>
      </c>
      <c r="E12" s="65">
        <v>10000</v>
      </c>
      <c r="F12" s="66">
        <f>(E12-$G$5)*$G$7+($G$6-E12)</f>
        <v>5000</v>
      </c>
      <c r="G12" s="65">
        <f>IF(F12&gt;0,E12+F12,E12)</f>
        <v>15000</v>
      </c>
      <c r="H12" s="65">
        <v>16000</v>
      </c>
      <c r="I12" s="66">
        <f>(G12-$I$5)*$I$7+($I$6-G12)</f>
        <v>1000</v>
      </c>
      <c r="J12" s="65">
        <f>IF(I12&gt;0,G12+I12,G12)</f>
        <v>16000</v>
      </c>
      <c r="K12" s="66">
        <f>J12*$K$6</f>
        <v>800</v>
      </c>
      <c r="L12" s="65">
        <f>J12+K12</f>
        <v>16800</v>
      </c>
      <c r="M12" s="66">
        <f>L12-E12</f>
        <v>6800</v>
      </c>
      <c r="N12" s="94">
        <f>M12*100/E12</f>
        <v>68</v>
      </c>
    </row>
    <row r="13" spans="2:14" s="30" customFormat="1" ht="21.75" customHeight="1" thickBot="1">
      <c r="B13" s="57">
        <v>2</v>
      </c>
      <c r="C13" s="67" t="s">
        <v>2</v>
      </c>
      <c r="D13" s="64">
        <v>5</v>
      </c>
      <c r="E13" s="68">
        <v>10500</v>
      </c>
      <c r="F13" s="66">
        <f t="shared" ref="F13:F39" si="0">(E13-$G$5)*$G$7+($G$6-E13)</f>
        <v>4750</v>
      </c>
      <c r="G13" s="65">
        <f t="shared" ref="G13:G39" si="1">IF(F13&gt;0,E13+F13,E13)</f>
        <v>15250</v>
      </c>
      <c r="H13" s="65">
        <v>16000</v>
      </c>
      <c r="I13" s="66">
        <f t="shared" ref="I13:I29" si="2">(G13-$I$5)*$I$7+($I$6-G13)</f>
        <v>875</v>
      </c>
      <c r="J13" s="65">
        <f t="shared" ref="J13:J39" si="3">IF(I13&gt;0,G13+I13,G13)</f>
        <v>16125</v>
      </c>
      <c r="K13" s="66">
        <f t="shared" ref="K13:K39" si="4">J13*$K$6</f>
        <v>806.25</v>
      </c>
      <c r="L13" s="65">
        <f t="shared" ref="L13:L39" si="5">J13+K13</f>
        <v>16931.25</v>
      </c>
      <c r="M13" s="66">
        <f t="shared" ref="M13:M39" si="6">L13-E13</f>
        <v>6431.25</v>
      </c>
      <c r="N13" s="94">
        <f t="shared" ref="N13:N39" si="7">M13*100/E13</f>
        <v>61.25</v>
      </c>
    </row>
    <row r="14" spans="2:14" s="30" customFormat="1" ht="21.75" customHeight="1" thickBot="1">
      <c r="B14" s="57">
        <v>3</v>
      </c>
      <c r="C14" s="64" t="s">
        <v>3</v>
      </c>
      <c r="D14" s="64">
        <v>5</v>
      </c>
      <c r="E14" s="65">
        <v>11000</v>
      </c>
      <c r="F14" s="66">
        <f t="shared" si="0"/>
        <v>4500</v>
      </c>
      <c r="G14" s="65">
        <f t="shared" si="1"/>
        <v>15500</v>
      </c>
      <c r="H14" s="65">
        <v>16000</v>
      </c>
      <c r="I14" s="66">
        <f t="shared" si="2"/>
        <v>750</v>
      </c>
      <c r="J14" s="65">
        <f t="shared" si="3"/>
        <v>16250</v>
      </c>
      <c r="K14" s="66">
        <f t="shared" si="4"/>
        <v>812.5</v>
      </c>
      <c r="L14" s="65">
        <f t="shared" si="5"/>
        <v>17062.5</v>
      </c>
      <c r="M14" s="66">
        <f t="shared" si="6"/>
        <v>6062.5</v>
      </c>
      <c r="N14" s="94">
        <f t="shared" si="7"/>
        <v>55.113636363636367</v>
      </c>
    </row>
    <row r="15" spans="2:14" s="30" customFormat="1" ht="21.75" customHeight="1" thickBot="1">
      <c r="B15" s="57">
        <v>4</v>
      </c>
      <c r="C15" s="67" t="s">
        <v>5</v>
      </c>
      <c r="D15" s="64">
        <v>5</v>
      </c>
      <c r="E15" s="68">
        <v>11500</v>
      </c>
      <c r="F15" s="66">
        <f t="shared" si="0"/>
        <v>4250</v>
      </c>
      <c r="G15" s="65">
        <f t="shared" si="1"/>
        <v>15750</v>
      </c>
      <c r="H15" s="65">
        <v>16000</v>
      </c>
      <c r="I15" s="66">
        <f t="shared" si="2"/>
        <v>625</v>
      </c>
      <c r="J15" s="65">
        <f t="shared" si="3"/>
        <v>16375</v>
      </c>
      <c r="K15" s="66">
        <f t="shared" si="4"/>
        <v>818.75</v>
      </c>
      <c r="L15" s="65">
        <f t="shared" si="5"/>
        <v>17193.75</v>
      </c>
      <c r="M15" s="66">
        <f t="shared" si="6"/>
        <v>5693.75</v>
      </c>
      <c r="N15" s="94">
        <f t="shared" si="7"/>
        <v>49.510869565217391</v>
      </c>
    </row>
    <row r="16" spans="2:14" s="30" customFormat="1" ht="21.75" customHeight="1" thickBot="1">
      <c r="B16" s="57">
        <v>5</v>
      </c>
      <c r="C16" s="64" t="s">
        <v>6</v>
      </c>
      <c r="D16" s="64">
        <v>5</v>
      </c>
      <c r="E16" s="65">
        <v>12000</v>
      </c>
      <c r="F16" s="66">
        <f t="shared" si="0"/>
        <v>4000</v>
      </c>
      <c r="G16" s="65">
        <f t="shared" si="1"/>
        <v>16000</v>
      </c>
      <c r="H16" s="65">
        <v>16000</v>
      </c>
      <c r="I16" s="66">
        <f t="shared" si="2"/>
        <v>500</v>
      </c>
      <c r="J16" s="65">
        <f t="shared" si="3"/>
        <v>16500</v>
      </c>
      <c r="K16" s="66">
        <f t="shared" si="4"/>
        <v>825</v>
      </c>
      <c r="L16" s="65">
        <f t="shared" si="5"/>
        <v>17325</v>
      </c>
      <c r="M16" s="66">
        <f t="shared" si="6"/>
        <v>5325</v>
      </c>
      <c r="N16" s="94">
        <f t="shared" si="7"/>
        <v>44.375</v>
      </c>
    </row>
    <row r="17" spans="2:14" s="30" customFormat="1" ht="21.75" customHeight="1" thickBot="1">
      <c r="B17" s="57">
        <v>6</v>
      </c>
      <c r="C17" s="67" t="s">
        <v>19</v>
      </c>
      <c r="D17" s="64">
        <v>5</v>
      </c>
      <c r="E17" s="68">
        <v>12500</v>
      </c>
      <c r="F17" s="66">
        <f t="shared" si="0"/>
        <v>3750</v>
      </c>
      <c r="G17" s="65">
        <f t="shared" si="1"/>
        <v>16250</v>
      </c>
      <c r="H17" s="65">
        <v>16000</v>
      </c>
      <c r="I17" s="66">
        <f t="shared" si="2"/>
        <v>375</v>
      </c>
      <c r="J17" s="65">
        <f t="shared" si="3"/>
        <v>16625</v>
      </c>
      <c r="K17" s="66">
        <f t="shared" si="4"/>
        <v>831.25</v>
      </c>
      <c r="L17" s="65">
        <f t="shared" si="5"/>
        <v>17456.25</v>
      </c>
      <c r="M17" s="66">
        <f t="shared" si="6"/>
        <v>4956.25</v>
      </c>
      <c r="N17" s="94">
        <f t="shared" si="7"/>
        <v>39.65</v>
      </c>
    </row>
    <row r="18" spans="2:14" s="30" customFormat="1" ht="21.75" customHeight="1" thickBot="1">
      <c r="B18" s="57">
        <v>7</v>
      </c>
      <c r="C18" s="64" t="s">
        <v>20</v>
      </c>
      <c r="D18" s="64">
        <v>5</v>
      </c>
      <c r="E18" s="65">
        <v>13000</v>
      </c>
      <c r="F18" s="66">
        <f t="shared" si="0"/>
        <v>3500</v>
      </c>
      <c r="G18" s="65">
        <f t="shared" si="1"/>
        <v>16500</v>
      </c>
      <c r="H18" s="65">
        <v>16000</v>
      </c>
      <c r="I18" s="66">
        <f t="shared" si="2"/>
        <v>250</v>
      </c>
      <c r="J18" s="65">
        <f t="shared" si="3"/>
        <v>16750</v>
      </c>
      <c r="K18" s="66">
        <f t="shared" si="4"/>
        <v>837.5</v>
      </c>
      <c r="L18" s="65">
        <f t="shared" si="5"/>
        <v>17587.5</v>
      </c>
      <c r="M18" s="66">
        <f t="shared" si="6"/>
        <v>4587.5</v>
      </c>
      <c r="N18" s="94">
        <f t="shared" si="7"/>
        <v>35.28846153846154</v>
      </c>
    </row>
    <row r="19" spans="2:14" s="30" customFormat="1" ht="21.75" customHeight="1" thickBot="1">
      <c r="B19" s="57">
        <v>8</v>
      </c>
      <c r="C19" s="67" t="s">
        <v>21</v>
      </c>
      <c r="D19" s="64">
        <v>5</v>
      </c>
      <c r="E19" s="68">
        <v>13500</v>
      </c>
      <c r="F19" s="66">
        <f t="shared" si="0"/>
        <v>3250</v>
      </c>
      <c r="G19" s="65">
        <f t="shared" si="1"/>
        <v>16750</v>
      </c>
      <c r="H19" s="65">
        <v>16000</v>
      </c>
      <c r="I19" s="66">
        <f t="shared" si="2"/>
        <v>125</v>
      </c>
      <c r="J19" s="65">
        <f t="shared" si="3"/>
        <v>16875</v>
      </c>
      <c r="K19" s="66">
        <f t="shared" si="4"/>
        <v>843.75</v>
      </c>
      <c r="L19" s="65">
        <f t="shared" si="5"/>
        <v>17718.75</v>
      </c>
      <c r="M19" s="66">
        <f t="shared" si="6"/>
        <v>4218.75</v>
      </c>
      <c r="N19" s="94">
        <f t="shared" si="7"/>
        <v>31.25</v>
      </c>
    </row>
    <row r="20" spans="2:14" s="30" customFormat="1" ht="21.75" customHeight="1" thickBot="1">
      <c r="B20" s="57">
        <v>9</v>
      </c>
      <c r="C20" s="64" t="s">
        <v>22</v>
      </c>
      <c r="D20" s="64">
        <v>5</v>
      </c>
      <c r="E20" s="65">
        <v>14000</v>
      </c>
      <c r="F20" s="66">
        <f t="shared" si="0"/>
        <v>3000</v>
      </c>
      <c r="G20" s="65">
        <f t="shared" si="1"/>
        <v>17000</v>
      </c>
      <c r="H20" s="65">
        <v>16000</v>
      </c>
      <c r="I20" s="66">
        <f t="shared" si="2"/>
        <v>0</v>
      </c>
      <c r="J20" s="65">
        <f t="shared" si="3"/>
        <v>17000</v>
      </c>
      <c r="K20" s="66">
        <f t="shared" si="4"/>
        <v>850</v>
      </c>
      <c r="L20" s="65">
        <f t="shared" si="5"/>
        <v>17850</v>
      </c>
      <c r="M20" s="66">
        <f t="shared" si="6"/>
        <v>3850</v>
      </c>
      <c r="N20" s="94">
        <f t="shared" si="7"/>
        <v>27.5</v>
      </c>
    </row>
    <row r="21" spans="2:14" s="30" customFormat="1" ht="21.75" customHeight="1" thickBot="1">
      <c r="B21" s="57">
        <v>10</v>
      </c>
      <c r="C21" s="67" t="s">
        <v>23</v>
      </c>
      <c r="D21" s="64">
        <v>5</v>
      </c>
      <c r="E21" s="68">
        <v>14500</v>
      </c>
      <c r="F21" s="66">
        <f t="shared" si="0"/>
        <v>2750</v>
      </c>
      <c r="G21" s="65">
        <f t="shared" si="1"/>
        <v>17250</v>
      </c>
      <c r="H21" s="65">
        <v>16000</v>
      </c>
      <c r="I21" s="66">
        <f t="shared" si="2"/>
        <v>-125</v>
      </c>
      <c r="J21" s="65">
        <f t="shared" si="3"/>
        <v>17250</v>
      </c>
      <c r="K21" s="66">
        <f t="shared" si="4"/>
        <v>862.5</v>
      </c>
      <c r="L21" s="65">
        <f t="shared" si="5"/>
        <v>18112.5</v>
      </c>
      <c r="M21" s="66">
        <f t="shared" si="6"/>
        <v>3612.5</v>
      </c>
      <c r="N21" s="94">
        <f t="shared" si="7"/>
        <v>24.913793103448278</v>
      </c>
    </row>
    <row r="22" spans="2:14" s="30" customFormat="1" ht="21.75" customHeight="1" thickBot="1">
      <c r="B22" s="57">
        <v>11</v>
      </c>
      <c r="C22" s="64" t="s">
        <v>24</v>
      </c>
      <c r="D22" s="64">
        <v>5</v>
      </c>
      <c r="E22" s="65">
        <v>15000</v>
      </c>
      <c r="F22" s="66">
        <f t="shared" si="0"/>
        <v>2500</v>
      </c>
      <c r="G22" s="65">
        <f t="shared" si="1"/>
        <v>17500</v>
      </c>
      <c r="H22" s="65">
        <v>16000</v>
      </c>
      <c r="I22" s="66">
        <f t="shared" si="2"/>
        <v>-250</v>
      </c>
      <c r="J22" s="65">
        <f t="shared" si="3"/>
        <v>17500</v>
      </c>
      <c r="K22" s="66">
        <f t="shared" si="4"/>
        <v>875</v>
      </c>
      <c r="L22" s="65">
        <f t="shared" si="5"/>
        <v>18375</v>
      </c>
      <c r="M22" s="66">
        <f t="shared" si="6"/>
        <v>3375</v>
      </c>
      <c r="N22" s="94">
        <f t="shared" si="7"/>
        <v>22.5</v>
      </c>
    </row>
    <row r="23" spans="2:14" s="30" customFormat="1" ht="21.75" customHeight="1" thickBot="1">
      <c r="B23" s="57">
        <v>12</v>
      </c>
      <c r="C23" s="67" t="s">
        <v>25</v>
      </c>
      <c r="D23" s="64">
        <v>5</v>
      </c>
      <c r="E23" s="68">
        <v>15500</v>
      </c>
      <c r="F23" s="66">
        <f t="shared" si="0"/>
        <v>2250</v>
      </c>
      <c r="G23" s="65">
        <f t="shared" si="1"/>
        <v>17750</v>
      </c>
      <c r="H23" s="65">
        <v>16000</v>
      </c>
      <c r="I23" s="66">
        <f t="shared" si="2"/>
        <v>-375</v>
      </c>
      <c r="J23" s="65">
        <f t="shared" si="3"/>
        <v>17750</v>
      </c>
      <c r="K23" s="66">
        <f t="shared" si="4"/>
        <v>887.5</v>
      </c>
      <c r="L23" s="65">
        <f t="shared" si="5"/>
        <v>18637.5</v>
      </c>
      <c r="M23" s="66">
        <f t="shared" si="6"/>
        <v>3137.5</v>
      </c>
      <c r="N23" s="94">
        <f t="shared" si="7"/>
        <v>20.241935483870968</v>
      </c>
    </row>
    <row r="24" spans="2:14" s="30" customFormat="1" ht="21.75" customHeight="1" thickBot="1">
      <c r="B24" s="57">
        <v>13</v>
      </c>
      <c r="C24" s="64" t="s">
        <v>26</v>
      </c>
      <c r="D24" s="64">
        <v>5</v>
      </c>
      <c r="E24" s="65">
        <v>16000</v>
      </c>
      <c r="F24" s="66">
        <f t="shared" si="0"/>
        <v>2000</v>
      </c>
      <c r="G24" s="65">
        <f t="shared" si="1"/>
        <v>18000</v>
      </c>
      <c r="H24" s="65">
        <v>16000</v>
      </c>
      <c r="I24" s="66">
        <f t="shared" si="2"/>
        <v>-500</v>
      </c>
      <c r="J24" s="65">
        <f t="shared" si="3"/>
        <v>18000</v>
      </c>
      <c r="K24" s="66">
        <f t="shared" si="4"/>
        <v>900</v>
      </c>
      <c r="L24" s="65">
        <f t="shared" si="5"/>
        <v>18900</v>
      </c>
      <c r="M24" s="66">
        <f t="shared" si="6"/>
        <v>2900</v>
      </c>
      <c r="N24" s="94">
        <f t="shared" si="7"/>
        <v>18.125</v>
      </c>
    </row>
    <row r="25" spans="2:14" s="30" customFormat="1" ht="21.75" customHeight="1" thickBot="1">
      <c r="B25" s="57">
        <v>14</v>
      </c>
      <c r="C25" s="67" t="s">
        <v>27</v>
      </c>
      <c r="D25" s="64">
        <v>5</v>
      </c>
      <c r="E25" s="68">
        <v>16500</v>
      </c>
      <c r="F25" s="66">
        <f t="shared" si="0"/>
        <v>1750</v>
      </c>
      <c r="G25" s="65">
        <f t="shared" si="1"/>
        <v>18250</v>
      </c>
      <c r="H25" s="65">
        <v>16000</v>
      </c>
      <c r="I25" s="66">
        <f t="shared" si="2"/>
        <v>-625</v>
      </c>
      <c r="J25" s="65">
        <f t="shared" si="3"/>
        <v>18250</v>
      </c>
      <c r="K25" s="66">
        <f t="shared" si="4"/>
        <v>912.5</v>
      </c>
      <c r="L25" s="65">
        <f t="shared" si="5"/>
        <v>19162.5</v>
      </c>
      <c r="M25" s="66">
        <f t="shared" si="6"/>
        <v>2662.5</v>
      </c>
      <c r="N25" s="94">
        <f t="shared" si="7"/>
        <v>16.136363636363637</v>
      </c>
    </row>
    <row r="26" spans="2:14" s="30" customFormat="1" ht="21.75" customHeight="1" thickBot="1">
      <c r="B26" s="57">
        <v>15</v>
      </c>
      <c r="C26" s="64" t="s">
        <v>28</v>
      </c>
      <c r="D26" s="64">
        <v>5</v>
      </c>
      <c r="E26" s="65">
        <v>17000</v>
      </c>
      <c r="F26" s="66">
        <f t="shared" si="0"/>
        <v>1500</v>
      </c>
      <c r="G26" s="65">
        <f t="shared" si="1"/>
        <v>18500</v>
      </c>
      <c r="H26" s="65">
        <v>16000</v>
      </c>
      <c r="I26" s="66">
        <f t="shared" si="2"/>
        <v>-750</v>
      </c>
      <c r="J26" s="65">
        <f t="shared" si="3"/>
        <v>18500</v>
      </c>
      <c r="K26" s="66">
        <f t="shared" si="4"/>
        <v>925</v>
      </c>
      <c r="L26" s="65">
        <f t="shared" si="5"/>
        <v>19425</v>
      </c>
      <c r="M26" s="66">
        <f t="shared" si="6"/>
        <v>2425</v>
      </c>
      <c r="N26" s="94">
        <f t="shared" si="7"/>
        <v>14.264705882352942</v>
      </c>
    </row>
    <row r="27" spans="2:14" s="30" customFormat="1" ht="21.75" customHeight="1" thickBot="1">
      <c r="B27" s="57">
        <v>16</v>
      </c>
      <c r="C27" s="67" t="s">
        <v>29</v>
      </c>
      <c r="D27" s="64">
        <v>5</v>
      </c>
      <c r="E27" s="68">
        <v>17500</v>
      </c>
      <c r="F27" s="66">
        <f t="shared" si="0"/>
        <v>1250</v>
      </c>
      <c r="G27" s="65">
        <f t="shared" si="1"/>
        <v>18750</v>
      </c>
      <c r="H27" s="65">
        <v>16000</v>
      </c>
      <c r="I27" s="66">
        <f t="shared" si="2"/>
        <v>-875</v>
      </c>
      <c r="J27" s="65">
        <f t="shared" si="3"/>
        <v>18750</v>
      </c>
      <c r="K27" s="66">
        <f t="shared" si="4"/>
        <v>937.5</v>
      </c>
      <c r="L27" s="65">
        <f t="shared" si="5"/>
        <v>19687.5</v>
      </c>
      <c r="M27" s="66">
        <f t="shared" si="6"/>
        <v>2187.5</v>
      </c>
      <c r="N27" s="94">
        <f t="shared" si="7"/>
        <v>12.5</v>
      </c>
    </row>
    <row r="28" spans="2:14" s="30" customFormat="1" ht="21.75" customHeight="1" thickBot="1">
      <c r="B28" s="57">
        <v>17</v>
      </c>
      <c r="C28" s="64" t="s">
        <v>30</v>
      </c>
      <c r="D28" s="64">
        <v>5</v>
      </c>
      <c r="E28" s="65">
        <v>18000</v>
      </c>
      <c r="F28" s="66">
        <f t="shared" si="0"/>
        <v>1000</v>
      </c>
      <c r="G28" s="65">
        <f t="shared" si="1"/>
        <v>19000</v>
      </c>
      <c r="H28" s="65">
        <v>16000</v>
      </c>
      <c r="I28" s="66">
        <f t="shared" si="2"/>
        <v>-1000</v>
      </c>
      <c r="J28" s="65">
        <f t="shared" si="3"/>
        <v>19000</v>
      </c>
      <c r="K28" s="66">
        <f t="shared" si="4"/>
        <v>950</v>
      </c>
      <c r="L28" s="65">
        <f t="shared" si="5"/>
        <v>19950</v>
      </c>
      <c r="M28" s="66">
        <f t="shared" si="6"/>
        <v>1950</v>
      </c>
      <c r="N28" s="94">
        <f t="shared" si="7"/>
        <v>10.833333333333334</v>
      </c>
    </row>
    <row r="29" spans="2:14" s="30" customFormat="1" ht="21.75" customHeight="1" thickBot="1">
      <c r="B29" s="57">
        <v>18</v>
      </c>
      <c r="C29" s="67" t="s">
        <v>31</v>
      </c>
      <c r="D29" s="64">
        <v>5</v>
      </c>
      <c r="E29" s="68">
        <v>18500</v>
      </c>
      <c r="F29" s="66">
        <f t="shared" si="0"/>
        <v>750</v>
      </c>
      <c r="G29" s="65">
        <f t="shared" si="1"/>
        <v>19250</v>
      </c>
      <c r="H29" s="65">
        <v>16000</v>
      </c>
      <c r="I29" s="66">
        <f t="shared" si="2"/>
        <v>-1125</v>
      </c>
      <c r="J29" s="65">
        <f t="shared" si="3"/>
        <v>19250</v>
      </c>
      <c r="K29" s="66">
        <f t="shared" si="4"/>
        <v>962.5</v>
      </c>
      <c r="L29" s="65">
        <f t="shared" si="5"/>
        <v>20212.5</v>
      </c>
      <c r="M29" s="66">
        <f t="shared" si="6"/>
        <v>1712.5</v>
      </c>
      <c r="N29" s="94">
        <f t="shared" si="7"/>
        <v>9.2567567567567561</v>
      </c>
    </row>
    <row r="30" spans="2:14" s="30" customFormat="1" ht="21.75" customHeight="1" thickBot="1">
      <c r="B30" s="57">
        <v>19</v>
      </c>
      <c r="C30" s="64" t="s">
        <v>32</v>
      </c>
      <c r="D30" s="99">
        <v>6</v>
      </c>
      <c r="E30" s="65">
        <v>19000</v>
      </c>
      <c r="F30" s="66">
        <f t="shared" si="0"/>
        <v>500</v>
      </c>
      <c r="G30" s="65">
        <f t="shared" si="1"/>
        <v>19500</v>
      </c>
      <c r="H30" s="65">
        <v>20800</v>
      </c>
      <c r="I30" s="100">
        <f>(G30-$I$5)*$I$7+($J$6-G30)</f>
        <v>3550</v>
      </c>
      <c r="J30" s="65">
        <f t="shared" si="3"/>
        <v>23050</v>
      </c>
      <c r="K30" s="66">
        <f t="shared" si="4"/>
        <v>1152.5</v>
      </c>
      <c r="L30" s="65">
        <f t="shared" si="5"/>
        <v>24202.5</v>
      </c>
      <c r="M30" s="66">
        <f t="shared" si="6"/>
        <v>5202.5</v>
      </c>
      <c r="N30" s="94">
        <f t="shared" si="7"/>
        <v>27.381578947368421</v>
      </c>
    </row>
    <row r="31" spans="2:14" s="30" customFormat="1" ht="21.75" customHeight="1" thickBot="1">
      <c r="B31" s="57">
        <v>20</v>
      </c>
      <c r="C31" s="67" t="s">
        <v>33</v>
      </c>
      <c r="D31" s="99">
        <v>6</v>
      </c>
      <c r="E31" s="68">
        <v>19500</v>
      </c>
      <c r="F31" s="66">
        <f t="shared" si="0"/>
        <v>250</v>
      </c>
      <c r="G31" s="65">
        <f t="shared" si="1"/>
        <v>19750</v>
      </c>
      <c r="H31" s="65">
        <v>20800</v>
      </c>
      <c r="I31" s="100">
        <f>(G31-$I$5)*$I$7+($J$6-G31)</f>
        <v>3425</v>
      </c>
      <c r="J31" s="65">
        <f t="shared" si="3"/>
        <v>23175</v>
      </c>
      <c r="K31" s="66">
        <f t="shared" si="4"/>
        <v>1158.75</v>
      </c>
      <c r="L31" s="65">
        <f t="shared" si="5"/>
        <v>24333.75</v>
      </c>
      <c r="M31" s="66">
        <f t="shared" si="6"/>
        <v>4833.75</v>
      </c>
      <c r="N31" s="94">
        <f t="shared" si="7"/>
        <v>24.78846153846154</v>
      </c>
    </row>
    <row r="32" spans="2:14" s="30" customFormat="1" ht="21.75" customHeight="1" thickBot="1">
      <c r="B32" s="57">
        <v>21</v>
      </c>
      <c r="C32" s="64" t="s">
        <v>34</v>
      </c>
      <c r="D32" s="99">
        <v>6</v>
      </c>
      <c r="E32" s="65">
        <v>20000</v>
      </c>
      <c r="F32" s="66">
        <f t="shared" si="0"/>
        <v>0</v>
      </c>
      <c r="G32" s="65">
        <f t="shared" si="1"/>
        <v>20000</v>
      </c>
      <c r="H32" s="65">
        <v>20800</v>
      </c>
      <c r="I32" s="100">
        <f t="shared" ref="I32:I39" si="8">(G32-$I$5)*$I$7+($J$6-G32)</f>
        <v>3300</v>
      </c>
      <c r="J32" s="65">
        <f t="shared" si="3"/>
        <v>23300</v>
      </c>
      <c r="K32" s="66">
        <f t="shared" si="4"/>
        <v>1165</v>
      </c>
      <c r="L32" s="65">
        <f t="shared" si="5"/>
        <v>24465</v>
      </c>
      <c r="M32" s="66">
        <f t="shared" si="6"/>
        <v>4465</v>
      </c>
      <c r="N32" s="94">
        <f t="shared" si="7"/>
        <v>22.324999999999999</v>
      </c>
    </row>
    <row r="33" spans="2:14" s="30" customFormat="1" ht="21.75" customHeight="1" thickBot="1">
      <c r="B33" s="57">
        <v>22</v>
      </c>
      <c r="C33" s="67" t="s">
        <v>35</v>
      </c>
      <c r="D33" s="99">
        <v>6</v>
      </c>
      <c r="E33" s="68">
        <v>20500</v>
      </c>
      <c r="F33" s="66">
        <f t="shared" si="0"/>
        <v>-250</v>
      </c>
      <c r="G33" s="65">
        <f t="shared" si="1"/>
        <v>20500</v>
      </c>
      <c r="H33" s="65">
        <v>20800</v>
      </c>
      <c r="I33" s="100">
        <f t="shared" si="8"/>
        <v>3050</v>
      </c>
      <c r="J33" s="65">
        <f t="shared" si="3"/>
        <v>23550</v>
      </c>
      <c r="K33" s="66">
        <f t="shared" si="4"/>
        <v>1177.5</v>
      </c>
      <c r="L33" s="65">
        <f t="shared" si="5"/>
        <v>24727.5</v>
      </c>
      <c r="M33" s="66">
        <f t="shared" si="6"/>
        <v>4227.5</v>
      </c>
      <c r="N33" s="94">
        <f t="shared" si="7"/>
        <v>20.621951219512194</v>
      </c>
    </row>
    <row r="34" spans="2:14" s="30" customFormat="1" ht="21.75" customHeight="1" thickBot="1">
      <c r="B34" s="57">
        <v>23</v>
      </c>
      <c r="C34" s="64" t="s">
        <v>36</v>
      </c>
      <c r="D34" s="99">
        <v>6</v>
      </c>
      <c r="E34" s="65">
        <v>21000</v>
      </c>
      <c r="F34" s="66">
        <f t="shared" si="0"/>
        <v>-500</v>
      </c>
      <c r="G34" s="65">
        <f t="shared" si="1"/>
        <v>21000</v>
      </c>
      <c r="H34" s="65">
        <v>20800</v>
      </c>
      <c r="I34" s="100">
        <f t="shared" si="8"/>
        <v>2800</v>
      </c>
      <c r="J34" s="65">
        <f t="shared" si="3"/>
        <v>23800</v>
      </c>
      <c r="K34" s="66">
        <f t="shared" si="4"/>
        <v>1190</v>
      </c>
      <c r="L34" s="65">
        <f t="shared" si="5"/>
        <v>24990</v>
      </c>
      <c r="M34" s="66">
        <f t="shared" si="6"/>
        <v>3990</v>
      </c>
      <c r="N34" s="94">
        <f t="shared" si="7"/>
        <v>19</v>
      </c>
    </row>
    <row r="35" spans="2:14" s="30" customFormat="1" ht="21.75" customHeight="1" thickBot="1">
      <c r="B35" s="57">
        <v>24</v>
      </c>
      <c r="C35" s="67" t="s">
        <v>37</v>
      </c>
      <c r="D35" s="99">
        <v>6</v>
      </c>
      <c r="E35" s="68">
        <v>21500</v>
      </c>
      <c r="F35" s="66">
        <f t="shared" si="0"/>
        <v>-750</v>
      </c>
      <c r="G35" s="65">
        <f t="shared" si="1"/>
        <v>21500</v>
      </c>
      <c r="H35" s="65">
        <v>20800</v>
      </c>
      <c r="I35" s="100">
        <f t="shared" si="8"/>
        <v>2550</v>
      </c>
      <c r="J35" s="65">
        <f t="shared" si="3"/>
        <v>24050</v>
      </c>
      <c r="K35" s="66">
        <f t="shared" si="4"/>
        <v>1202.5</v>
      </c>
      <c r="L35" s="65">
        <f t="shared" si="5"/>
        <v>25252.5</v>
      </c>
      <c r="M35" s="66">
        <f t="shared" si="6"/>
        <v>3752.5</v>
      </c>
      <c r="N35" s="94">
        <f t="shared" si="7"/>
        <v>17.453488372093023</v>
      </c>
    </row>
    <row r="36" spans="2:14" s="30" customFormat="1" ht="21.75" customHeight="1" thickBot="1">
      <c r="B36" s="57">
        <v>25</v>
      </c>
      <c r="C36" s="69" t="s">
        <v>64</v>
      </c>
      <c r="D36" s="99">
        <v>6</v>
      </c>
      <c r="E36" s="70">
        <v>22000</v>
      </c>
      <c r="F36" s="66">
        <f t="shared" si="0"/>
        <v>-1000</v>
      </c>
      <c r="G36" s="65">
        <f t="shared" si="1"/>
        <v>22000</v>
      </c>
      <c r="H36" s="65">
        <v>20800</v>
      </c>
      <c r="I36" s="100">
        <f t="shared" si="8"/>
        <v>2300</v>
      </c>
      <c r="J36" s="65">
        <f t="shared" si="3"/>
        <v>24300</v>
      </c>
      <c r="K36" s="66">
        <f t="shared" si="4"/>
        <v>1215</v>
      </c>
      <c r="L36" s="65">
        <f t="shared" si="5"/>
        <v>25515</v>
      </c>
      <c r="M36" s="66">
        <f t="shared" si="6"/>
        <v>3515</v>
      </c>
      <c r="N36" s="94">
        <f t="shared" si="7"/>
        <v>15.977272727272727</v>
      </c>
    </row>
    <row r="37" spans="2:14" s="30" customFormat="1" ht="21.75" customHeight="1" thickBot="1">
      <c r="B37" s="57">
        <v>26</v>
      </c>
      <c r="C37" s="69" t="s">
        <v>65</v>
      </c>
      <c r="D37" s="99">
        <v>6</v>
      </c>
      <c r="E37" s="70">
        <v>22500</v>
      </c>
      <c r="F37" s="66">
        <f t="shared" si="0"/>
        <v>-1250</v>
      </c>
      <c r="G37" s="65">
        <f t="shared" si="1"/>
        <v>22500</v>
      </c>
      <c r="H37" s="65">
        <v>20800</v>
      </c>
      <c r="I37" s="100">
        <f t="shared" si="8"/>
        <v>2050</v>
      </c>
      <c r="J37" s="65">
        <f t="shared" si="3"/>
        <v>24550</v>
      </c>
      <c r="K37" s="66">
        <f t="shared" si="4"/>
        <v>1227.5</v>
      </c>
      <c r="L37" s="65">
        <f t="shared" si="5"/>
        <v>25777.5</v>
      </c>
      <c r="M37" s="66">
        <f t="shared" si="6"/>
        <v>3277.5</v>
      </c>
      <c r="N37" s="94">
        <f t="shared" si="7"/>
        <v>14.566666666666666</v>
      </c>
    </row>
    <row r="38" spans="2:14" s="30" customFormat="1" ht="21.75" customHeight="1" thickBot="1">
      <c r="B38" s="57">
        <v>27</v>
      </c>
      <c r="C38" s="69" t="s">
        <v>66</v>
      </c>
      <c r="D38" s="99">
        <v>6</v>
      </c>
      <c r="E38" s="70">
        <v>23000</v>
      </c>
      <c r="F38" s="66">
        <f t="shared" si="0"/>
        <v>-1500</v>
      </c>
      <c r="G38" s="65">
        <f t="shared" si="1"/>
        <v>23000</v>
      </c>
      <c r="H38" s="65">
        <v>20800</v>
      </c>
      <c r="I38" s="100">
        <f t="shared" si="8"/>
        <v>1800</v>
      </c>
      <c r="J38" s="65">
        <f t="shared" si="3"/>
        <v>24800</v>
      </c>
      <c r="K38" s="66">
        <f t="shared" si="4"/>
        <v>1240</v>
      </c>
      <c r="L38" s="65">
        <f t="shared" si="5"/>
        <v>26040</v>
      </c>
      <c r="M38" s="66">
        <f t="shared" si="6"/>
        <v>3040</v>
      </c>
      <c r="N38" s="94">
        <f t="shared" si="7"/>
        <v>13.217391304347826</v>
      </c>
    </row>
    <row r="39" spans="2:14" s="30" customFormat="1" ht="21.75" customHeight="1" thickBot="1">
      <c r="B39" s="57">
        <v>28</v>
      </c>
      <c r="C39" s="69" t="s">
        <v>67</v>
      </c>
      <c r="D39" s="99">
        <v>6</v>
      </c>
      <c r="E39" s="70">
        <v>23500</v>
      </c>
      <c r="F39" s="66">
        <f t="shared" si="0"/>
        <v>-1750</v>
      </c>
      <c r="G39" s="65">
        <f t="shared" si="1"/>
        <v>23500</v>
      </c>
      <c r="H39" s="65">
        <v>20800</v>
      </c>
      <c r="I39" s="100">
        <f t="shared" si="8"/>
        <v>1550</v>
      </c>
      <c r="J39" s="65">
        <f t="shared" si="3"/>
        <v>25050</v>
      </c>
      <c r="K39" s="66">
        <f t="shared" si="4"/>
        <v>1252.5</v>
      </c>
      <c r="L39" s="65">
        <f t="shared" si="5"/>
        <v>26302.5</v>
      </c>
      <c r="M39" s="66">
        <f t="shared" si="6"/>
        <v>2802.5</v>
      </c>
      <c r="N39" s="94">
        <f t="shared" si="7"/>
        <v>11.925531914893616</v>
      </c>
    </row>
    <row r="40" spans="2:14" s="30" customFormat="1" ht="14.25">
      <c r="B40" s="71"/>
      <c r="C40" s="71" t="s">
        <v>53</v>
      </c>
      <c r="D40" s="71"/>
      <c r="E40" s="6">
        <f>SUM(E12:E39)</f>
        <v>469000</v>
      </c>
      <c r="F40" s="6">
        <f>G40-E40</f>
        <v>52500</v>
      </c>
      <c r="G40" s="6">
        <f>SUM(G12:G39)</f>
        <v>521500</v>
      </c>
      <c r="H40" s="6" t="s">
        <v>0</v>
      </c>
      <c r="I40" s="6">
        <f>J40-G40</f>
        <v>30875</v>
      </c>
      <c r="J40" s="6">
        <f>SUM(J12:J39)</f>
        <v>552375</v>
      </c>
      <c r="K40" s="6">
        <f>L40-J40</f>
        <v>27618.75</v>
      </c>
      <c r="L40" s="6">
        <f>SUM(L12:L39)</f>
        <v>579993.75</v>
      </c>
      <c r="M40" s="6">
        <f>L40-E40</f>
        <v>110993.75</v>
      </c>
      <c r="N40" s="95">
        <f>AVERAGE(N12:N39)</f>
        <v>26.713114226930625</v>
      </c>
    </row>
    <row r="41" spans="2:14" s="30" customFormat="1" ht="14.25">
      <c r="B41" s="121" t="s">
        <v>69</v>
      </c>
      <c r="C41" s="121"/>
      <c r="D41" s="121"/>
      <c r="E41" s="121"/>
      <c r="F41" s="72">
        <f>F40*100/E40</f>
        <v>11.194029850746269</v>
      </c>
      <c r="G41" s="73" t="s">
        <v>70</v>
      </c>
      <c r="H41" s="73" t="s">
        <v>0</v>
      </c>
      <c r="I41" s="72">
        <f>I40*100/G40</f>
        <v>5.9204218600191751</v>
      </c>
      <c r="J41" s="73" t="s">
        <v>70</v>
      </c>
      <c r="K41" s="72">
        <f>K40*100/J40</f>
        <v>5</v>
      </c>
      <c r="L41" s="73" t="s">
        <v>70</v>
      </c>
      <c r="M41" s="72">
        <f>M40*100/E40</f>
        <v>23.666044776119403</v>
      </c>
      <c r="N41" s="72" t="s">
        <v>0</v>
      </c>
    </row>
    <row r="42" spans="2:14" s="30" customFormat="1" ht="14.25"/>
  </sheetData>
  <mergeCells count="11">
    <mergeCell ref="K10:K11"/>
    <mergeCell ref="J10:J11"/>
    <mergeCell ref="L10:L11"/>
    <mergeCell ref="M10:M11"/>
    <mergeCell ref="N10:N11"/>
    <mergeCell ref="C10:C11"/>
    <mergeCell ref="B41:E41"/>
    <mergeCell ref="E10:E11"/>
    <mergeCell ref="G10:G11"/>
    <mergeCell ref="H10:H11"/>
    <mergeCell ref="D10:D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6:J268"/>
  <sheetViews>
    <sheetView topLeftCell="A150" workbookViewId="0">
      <selection activeCell="G25" sqref="G25"/>
    </sheetView>
  </sheetViews>
  <sheetFormatPr defaultRowHeight="14.25"/>
  <cols>
    <col min="1" max="1" width="2.85546875" style="30" customWidth="1"/>
    <col min="2" max="2" width="4" style="30" customWidth="1"/>
    <col min="3" max="3" width="13.7109375" style="30" customWidth="1"/>
    <col min="4" max="4" width="16.42578125" style="30" customWidth="1"/>
    <col min="5" max="5" width="19.7109375" style="30" customWidth="1"/>
    <col min="6" max="6" width="17.7109375" style="30" customWidth="1"/>
    <col min="7" max="7" width="18" style="30" customWidth="1"/>
    <col min="8" max="8" width="19" style="30" customWidth="1"/>
    <col min="9" max="9" width="12" style="30" customWidth="1"/>
    <col min="10" max="10" width="13" style="30" customWidth="1"/>
    <col min="11" max="16384" width="9.140625" style="30"/>
  </cols>
  <sheetData>
    <row r="6" spans="2:10" ht="15" customHeight="1">
      <c r="B6" s="29" t="s">
        <v>0</v>
      </c>
      <c r="C6" s="29" t="s">
        <v>319</v>
      </c>
      <c r="D6" s="29" t="s">
        <v>320</v>
      </c>
      <c r="E6" s="29"/>
    </row>
    <row r="7" spans="2:10" ht="15" customHeight="1"/>
    <row r="8" spans="2:10" ht="15" customHeight="1">
      <c r="B8" s="4" t="s">
        <v>133</v>
      </c>
      <c r="C8" s="104" t="s">
        <v>321</v>
      </c>
    </row>
    <row r="9" spans="2:10" ht="15" customHeight="1"/>
    <row r="10" spans="2:10" ht="15" customHeight="1">
      <c r="D10" s="30" t="s">
        <v>322</v>
      </c>
    </row>
    <row r="11" spans="2:10" ht="15" customHeight="1"/>
    <row r="12" spans="2:10" ht="15" customHeight="1">
      <c r="C12" s="30" t="s">
        <v>323</v>
      </c>
    </row>
    <row r="13" spans="2:10" ht="15" customHeight="1"/>
    <row r="14" spans="2:10" ht="15" customHeight="1">
      <c r="C14" s="30" t="s">
        <v>324</v>
      </c>
    </row>
    <row r="15" spans="2:10" ht="15" customHeight="1"/>
    <row r="16" spans="2:10" ht="15" customHeight="1">
      <c r="B16" s="107"/>
      <c r="C16" s="108"/>
      <c r="D16" s="109"/>
      <c r="E16" s="110" t="s">
        <v>325</v>
      </c>
      <c r="F16" s="111" t="s">
        <v>326</v>
      </c>
      <c r="G16" s="43"/>
      <c r="H16" s="43"/>
      <c r="I16" s="43"/>
      <c r="J16" s="43"/>
    </row>
    <row r="17" spans="2:10" ht="15" customHeight="1">
      <c r="B17" s="112">
        <v>1</v>
      </c>
      <c r="C17" s="113" t="s">
        <v>327</v>
      </c>
      <c r="D17" s="114"/>
      <c r="E17" s="44" t="s">
        <v>0</v>
      </c>
      <c r="F17" s="38"/>
      <c r="G17" s="43"/>
      <c r="H17" s="43"/>
      <c r="I17" s="43"/>
      <c r="J17" s="43"/>
    </row>
    <row r="18" spans="2:10" ht="15" customHeight="1">
      <c r="B18" s="115">
        <v>2</v>
      </c>
      <c r="C18" s="113" t="s">
        <v>329</v>
      </c>
      <c r="D18" s="114"/>
      <c r="E18" s="44"/>
      <c r="F18" s="44" t="s">
        <v>0</v>
      </c>
      <c r="G18" s="43"/>
      <c r="H18" s="43"/>
      <c r="I18" s="43"/>
      <c r="J18" s="43"/>
    </row>
    <row r="19" spans="2:10" ht="15" customHeight="1">
      <c r="B19" s="115">
        <v>3</v>
      </c>
      <c r="C19" s="113" t="s">
        <v>330</v>
      </c>
      <c r="D19" s="114"/>
      <c r="E19" s="44"/>
      <c r="F19" s="44" t="s">
        <v>0</v>
      </c>
      <c r="G19" s="43"/>
      <c r="H19" s="43"/>
      <c r="I19" s="43"/>
      <c r="J19" s="43"/>
    </row>
    <row r="20" spans="2:10" ht="15" customHeight="1">
      <c r="B20" s="115">
        <v>4</v>
      </c>
      <c r="C20" s="113" t="s">
        <v>328</v>
      </c>
      <c r="D20" s="114"/>
      <c r="E20" s="44"/>
      <c r="F20" s="44"/>
      <c r="G20" s="43"/>
      <c r="H20" s="43"/>
      <c r="I20" s="43"/>
      <c r="J20" s="43"/>
    </row>
    <row r="21" spans="2:10" ht="15" customHeight="1">
      <c r="B21" s="115">
        <v>5</v>
      </c>
      <c r="C21" s="113"/>
      <c r="D21" s="114"/>
      <c r="E21" s="44"/>
      <c r="F21" s="44"/>
      <c r="G21" s="43"/>
      <c r="H21" s="43"/>
      <c r="I21" s="43"/>
      <c r="J21" s="43"/>
    </row>
    <row r="22" spans="2:10" ht="15" customHeight="1">
      <c r="B22" s="116">
        <v>6</v>
      </c>
      <c r="C22" s="117" t="s">
        <v>0</v>
      </c>
      <c r="D22" s="118"/>
      <c r="E22" s="49"/>
      <c r="F22" s="49"/>
      <c r="G22" s="43"/>
      <c r="H22" s="43"/>
      <c r="I22" s="43"/>
      <c r="J22" s="43"/>
    </row>
    <row r="25" spans="2:10">
      <c r="B25" s="4" t="s">
        <v>318</v>
      </c>
      <c r="C25" s="31" t="s">
        <v>62</v>
      </c>
      <c r="F25" s="30" t="s">
        <v>0</v>
      </c>
      <c r="G25" s="30" t="s">
        <v>0</v>
      </c>
    </row>
    <row r="27" spans="2:10">
      <c r="C27" s="32" t="s">
        <v>84</v>
      </c>
    </row>
    <row r="28" spans="2:10">
      <c r="C28" s="33" t="s">
        <v>10</v>
      </c>
      <c r="D28" s="34" t="s">
        <v>4</v>
      </c>
      <c r="E28" s="34" t="s">
        <v>38</v>
      </c>
      <c r="F28" s="34" t="s">
        <v>39</v>
      </c>
      <c r="G28" s="35" t="s">
        <v>40</v>
      </c>
      <c r="H28" s="35" t="s">
        <v>50</v>
      </c>
      <c r="I28" s="35" t="s">
        <v>51</v>
      </c>
      <c r="J28" s="35" t="s">
        <v>52</v>
      </c>
    </row>
    <row r="29" spans="2:10">
      <c r="C29" s="36">
        <v>1</v>
      </c>
      <c r="D29" s="37" t="s">
        <v>42</v>
      </c>
      <c r="E29" s="38" t="s">
        <v>41</v>
      </c>
      <c r="F29" s="23"/>
      <c r="G29" s="39"/>
      <c r="H29" s="40">
        <f t="shared" ref="H29:H36" si="0">G29-F29</f>
        <v>0</v>
      </c>
      <c r="I29" s="24">
        <f t="shared" ref="I29:J31" si="1">F29-F30</f>
        <v>0</v>
      </c>
      <c r="J29" s="41">
        <f t="shared" si="1"/>
        <v>0</v>
      </c>
    </row>
    <row r="30" spans="2:10">
      <c r="C30" s="42">
        <v>2</v>
      </c>
      <c r="D30" s="43"/>
      <c r="E30" s="44" t="s">
        <v>43</v>
      </c>
      <c r="F30" s="25"/>
      <c r="G30" s="45"/>
      <c r="H30" s="46">
        <f t="shared" si="0"/>
        <v>0</v>
      </c>
      <c r="I30" s="26">
        <f t="shared" si="1"/>
        <v>0</v>
      </c>
      <c r="J30" s="47">
        <f t="shared" si="1"/>
        <v>0</v>
      </c>
    </row>
    <row r="31" spans="2:10">
      <c r="C31" s="42">
        <v>3</v>
      </c>
      <c r="D31" s="43"/>
      <c r="E31" s="44" t="s">
        <v>44</v>
      </c>
      <c r="F31" s="25"/>
      <c r="G31" s="45"/>
      <c r="H31" s="46">
        <f t="shared" si="0"/>
        <v>0</v>
      </c>
      <c r="I31" s="26">
        <f t="shared" si="1"/>
        <v>0</v>
      </c>
      <c r="J31" s="47">
        <f t="shared" si="1"/>
        <v>-15000</v>
      </c>
    </row>
    <row r="32" spans="2:10">
      <c r="C32" s="42">
        <v>4</v>
      </c>
      <c r="D32" s="48"/>
      <c r="E32" s="49" t="s">
        <v>45</v>
      </c>
      <c r="F32" s="27"/>
      <c r="G32" s="50">
        <v>15000</v>
      </c>
      <c r="H32" s="46">
        <f t="shared" si="0"/>
        <v>15000</v>
      </c>
      <c r="I32" s="28">
        <v>0</v>
      </c>
      <c r="J32" s="51">
        <v>0</v>
      </c>
    </row>
    <row r="33" spans="2:10">
      <c r="C33" s="42">
        <v>5</v>
      </c>
      <c r="D33" s="37" t="s">
        <v>46</v>
      </c>
      <c r="E33" s="38" t="s">
        <v>47</v>
      </c>
      <c r="F33" s="23"/>
      <c r="G33" s="39"/>
      <c r="H33" s="40">
        <f t="shared" si="0"/>
        <v>0</v>
      </c>
      <c r="I33" s="24">
        <f t="shared" ref="I33:J36" si="2">F33-F32</f>
        <v>0</v>
      </c>
      <c r="J33" s="41">
        <f t="shared" si="2"/>
        <v>-15000</v>
      </c>
    </row>
    <row r="34" spans="2:10">
      <c r="C34" s="42">
        <v>6</v>
      </c>
      <c r="D34" s="48"/>
      <c r="E34" s="49" t="s">
        <v>48</v>
      </c>
      <c r="F34" s="27"/>
      <c r="G34" s="52"/>
      <c r="H34" s="53">
        <f t="shared" si="0"/>
        <v>0</v>
      </c>
      <c r="I34" s="28">
        <f t="shared" si="2"/>
        <v>0</v>
      </c>
      <c r="J34" s="51">
        <f t="shared" si="2"/>
        <v>0</v>
      </c>
    </row>
    <row r="35" spans="2:10">
      <c r="C35" s="42">
        <v>7</v>
      </c>
      <c r="D35" s="37" t="s">
        <v>49</v>
      </c>
      <c r="E35" s="38" t="s">
        <v>47</v>
      </c>
      <c r="F35" s="23"/>
      <c r="G35" s="39"/>
      <c r="H35" s="46">
        <f t="shared" si="0"/>
        <v>0</v>
      </c>
      <c r="I35" s="26">
        <f t="shared" si="2"/>
        <v>0</v>
      </c>
      <c r="J35" s="47">
        <f t="shared" si="2"/>
        <v>0</v>
      </c>
    </row>
    <row r="36" spans="2:10">
      <c r="C36" s="42">
        <v>8</v>
      </c>
      <c r="D36" s="43"/>
      <c r="E36" s="44" t="s">
        <v>48</v>
      </c>
      <c r="F36" s="25"/>
      <c r="G36" s="45"/>
      <c r="H36" s="46">
        <f t="shared" si="0"/>
        <v>0</v>
      </c>
      <c r="I36" s="26">
        <f t="shared" si="2"/>
        <v>0</v>
      </c>
      <c r="J36" s="47">
        <f t="shared" si="2"/>
        <v>0</v>
      </c>
    </row>
    <row r="37" spans="2:10">
      <c r="C37" s="86">
        <v>9</v>
      </c>
      <c r="D37" s="87" t="s">
        <v>61</v>
      </c>
      <c r="E37" s="38" t="s">
        <v>136</v>
      </c>
      <c r="F37" s="23"/>
      <c r="G37" s="89">
        <v>9000</v>
      </c>
      <c r="H37" s="40">
        <f>G37-F37</f>
        <v>9000</v>
      </c>
      <c r="I37" s="24">
        <f>F37-F36</f>
        <v>0</v>
      </c>
      <c r="J37" s="41">
        <f>G37-G36</f>
        <v>9000</v>
      </c>
    </row>
    <row r="38" spans="2:10">
      <c r="C38" s="54">
        <v>10</v>
      </c>
      <c r="D38" s="88"/>
      <c r="E38" s="49" t="s">
        <v>75</v>
      </c>
      <c r="F38" s="27"/>
      <c r="G38" s="50">
        <v>300</v>
      </c>
      <c r="H38" s="53">
        <f>G38-F38</f>
        <v>300</v>
      </c>
      <c r="I38" s="28">
        <f>(F38*26)-F37</f>
        <v>0</v>
      </c>
      <c r="J38" s="51">
        <f>(G38*26)-G37</f>
        <v>-1200</v>
      </c>
    </row>
    <row r="40" spans="2:10">
      <c r="C40" s="10" t="s">
        <v>82</v>
      </c>
      <c r="D40" s="29" t="s">
        <v>83</v>
      </c>
      <c r="H40" s="29" t="s">
        <v>0</v>
      </c>
    </row>
    <row r="42" spans="2:10" ht="19.5" customHeight="1">
      <c r="B42" s="4" t="s">
        <v>135</v>
      </c>
      <c r="C42" s="31" t="s">
        <v>71</v>
      </c>
    </row>
    <row r="44" spans="2:10" ht="19.5" customHeight="1">
      <c r="B44" s="1" t="s">
        <v>12</v>
      </c>
    </row>
    <row r="45" spans="2:10" ht="19.5" customHeight="1"/>
    <row r="46" spans="2:10" ht="19.5" customHeight="1">
      <c r="C46" s="55" t="s">
        <v>13</v>
      </c>
      <c r="E46" s="9" t="s">
        <v>14</v>
      </c>
    </row>
    <row r="48" spans="2:10">
      <c r="B48" s="30" t="s">
        <v>129</v>
      </c>
      <c r="D48" s="30" t="s">
        <v>0</v>
      </c>
      <c r="E48" s="30" t="s">
        <v>56</v>
      </c>
      <c r="F48" s="56">
        <f>F29</f>
        <v>0</v>
      </c>
      <c r="G48" s="57" t="s">
        <v>16</v>
      </c>
    </row>
    <row r="49" spans="2:7">
      <c r="E49" s="30" t="s">
        <v>18</v>
      </c>
      <c r="F49" s="58">
        <f>G29</f>
        <v>0</v>
      </c>
      <c r="G49" s="57" t="s">
        <v>16</v>
      </c>
    </row>
    <row r="50" spans="2:7">
      <c r="E50" s="30" t="s">
        <v>17</v>
      </c>
      <c r="F50" s="59">
        <v>0.5</v>
      </c>
      <c r="G50" s="57"/>
    </row>
    <row r="51" spans="2:7">
      <c r="F51" s="60"/>
      <c r="G51" s="57"/>
    </row>
    <row r="52" spans="2:7" ht="15" thickBot="1"/>
    <row r="53" spans="2:7" ht="15" thickBot="1">
      <c r="B53" s="97" t="s">
        <v>10</v>
      </c>
      <c r="C53" s="119" t="s">
        <v>7</v>
      </c>
      <c r="D53" s="97" t="s">
        <v>0</v>
      </c>
      <c r="E53" s="97" t="s">
        <v>63</v>
      </c>
      <c r="F53" s="97" t="s">
        <v>0</v>
      </c>
    </row>
    <row r="54" spans="2:7" ht="15" thickBot="1">
      <c r="B54" s="98"/>
      <c r="C54" s="120"/>
      <c r="D54" s="97" t="s">
        <v>11</v>
      </c>
      <c r="E54" s="98" t="s">
        <v>9</v>
      </c>
      <c r="F54" s="97" t="s">
        <v>8</v>
      </c>
    </row>
    <row r="55" spans="2:7" ht="15" thickBot="1">
      <c r="B55" s="63">
        <v>1</v>
      </c>
      <c r="C55" s="64" t="s">
        <v>1</v>
      </c>
      <c r="D55" s="65">
        <v>10000</v>
      </c>
      <c r="E55" s="106" t="str">
        <f>IF(((D55-$F$48)*$F$50+($F$49-D55))&lt;0,"0",((D55-$F$48)*$F$50+($F$49-D55)))</f>
        <v>0</v>
      </c>
      <c r="F55" s="65">
        <f>IF(E55&gt;0,D55+E55,D55)</f>
        <v>10000</v>
      </c>
    </row>
    <row r="56" spans="2:7" ht="15" thickBot="1">
      <c r="B56" s="57">
        <v>2</v>
      </c>
      <c r="C56" s="67" t="s">
        <v>2</v>
      </c>
      <c r="D56" s="68">
        <v>10500</v>
      </c>
      <c r="E56" s="106" t="str">
        <f t="shared" ref="E56:E82" si="3">IF(((D56-$F$48)*$F$50+($F$49-D56))&lt;0,"0",((D56-$F$48)*$F$50+($F$49-D56)))</f>
        <v>0</v>
      </c>
      <c r="F56" s="65">
        <f t="shared" ref="F56:F77" si="4">IF(E56&gt;0,D56+E56,D56)</f>
        <v>10500</v>
      </c>
    </row>
    <row r="57" spans="2:7" ht="15" thickBot="1">
      <c r="B57" s="57">
        <v>3</v>
      </c>
      <c r="C57" s="64" t="s">
        <v>3</v>
      </c>
      <c r="D57" s="65">
        <v>11000</v>
      </c>
      <c r="E57" s="106" t="str">
        <f t="shared" si="3"/>
        <v>0</v>
      </c>
      <c r="F57" s="65">
        <f t="shared" si="4"/>
        <v>11000</v>
      </c>
    </row>
    <row r="58" spans="2:7" ht="15" thickBot="1">
      <c r="B58" s="57">
        <v>4</v>
      </c>
      <c r="C58" s="67" t="s">
        <v>5</v>
      </c>
      <c r="D58" s="68">
        <v>11500</v>
      </c>
      <c r="E58" s="106" t="str">
        <f t="shared" si="3"/>
        <v>0</v>
      </c>
      <c r="F58" s="65">
        <f t="shared" si="4"/>
        <v>11500</v>
      </c>
    </row>
    <row r="59" spans="2:7" ht="15" thickBot="1">
      <c r="B59" s="57">
        <v>5</v>
      </c>
      <c r="C59" s="64" t="s">
        <v>6</v>
      </c>
      <c r="D59" s="65">
        <v>12000</v>
      </c>
      <c r="E59" s="106" t="str">
        <f t="shared" si="3"/>
        <v>0</v>
      </c>
      <c r="F59" s="65">
        <f t="shared" si="4"/>
        <v>12000</v>
      </c>
    </row>
    <row r="60" spans="2:7" ht="15" thickBot="1">
      <c r="B60" s="57">
        <v>6</v>
      </c>
      <c r="C60" s="67" t="s">
        <v>19</v>
      </c>
      <c r="D60" s="68">
        <v>12500</v>
      </c>
      <c r="E60" s="106" t="str">
        <f t="shared" si="3"/>
        <v>0</v>
      </c>
      <c r="F60" s="65">
        <f t="shared" si="4"/>
        <v>12500</v>
      </c>
    </row>
    <row r="61" spans="2:7" ht="15" thickBot="1">
      <c r="B61" s="57">
        <v>7</v>
      </c>
      <c r="C61" s="64" t="s">
        <v>20</v>
      </c>
      <c r="D61" s="65">
        <v>13000</v>
      </c>
      <c r="E61" s="106" t="str">
        <f t="shared" si="3"/>
        <v>0</v>
      </c>
      <c r="F61" s="65">
        <f t="shared" si="4"/>
        <v>13000</v>
      </c>
    </row>
    <row r="62" spans="2:7" ht="15" thickBot="1">
      <c r="B62" s="57">
        <v>8</v>
      </c>
      <c r="C62" s="67" t="s">
        <v>21</v>
      </c>
      <c r="D62" s="68">
        <v>13500</v>
      </c>
      <c r="E62" s="106" t="str">
        <f t="shared" si="3"/>
        <v>0</v>
      </c>
      <c r="F62" s="65">
        <f t="shared" si="4"/>
        <v>13500</v>
      </c>
    </row>
    <row r="63" spans="2:7" ht="15" thickBot="1">
      <c r="B63" s="57">
        <v>9</v>
      </c>
      <c r="C63" s="64" t="s">
        <v>22</v>
      </c>
      <c r="D63" s="65">
        <v>14000</v>
      </c>
      <c r="E63" s="106" t="str">
        <f t="shared" si="3"/>
        <v>0</v>
      </c>
      <c r="F63" s="65">
        <f t="shared" si="4"/>
        <v>14000</v>
      </c>
    </row>
    <row r="64" spans="2:7" ht="15" thickBot="1">
      <c r="B64" s="57">
        <v>10</v>
      </c>
      <c r="C64" s="67" t="s">
        <v>23</v>
      </c>
      <c r="D64" s="68">
        <v>14500</v>
      </c>
      <c r="E64" s="106" t="str">
        <f t="shared" si="3"/>
        <v>0</v>
      </c>
      <c r="F64" s="65">
        <f t="shared" si="4"/>
        <v>14500</v>
      </c>
    </row>
    <row r="65" spans="2:6" ht="15" thickBot="1">
      <c r="B65" s="57">
        <v>11</v>
      </c>
      <c r="C65" s="64" t="s">
        <v>24</v>
      </c>
      <c r="D65" s="65">
        <v>15000</v>
      </c>
      <c r="E65" s="106" t="str">
        <f t="shared" si="3"/>
        <v>0</v>
      </c>
      <c r="F65" s="65">
        <f t="shared" si="4"/>
        <v>15000</v>
      </c>
    </row>
    <row r="66" spans="2:6" ht="15" thickBot="1">
      <c r="B66" s="57">
        <v>12</v>
      </c>
      <c r="C66" s="67" t="s">
        <v>25</v>
      </c>
      <c r="D66" s="68">
        <v>15500</v>
      </c>
      <c r="E66" s="106" t="str">
        <f t="shared" si="3"/>
        <v>0</v>
      </c>
      <c r="F66" s="65">
        <f t="shared" si="4"/>
        <v>15500</v>
      </c>
    </row>
    <row r="67" spans="2:6" ht="15" thickBot="1">
      <c r="B67" s="57">
        <v>13</v>
      </c>
      <c r="C67" s="64" t="s">
        <v>26</v>
      </c>
      <c r="D67" s="65">
        <v>16000</v>
      </c>
      <c r="E67" s="106" t="str">
        <f t="shared" si="3"/>
        <v>0</v>
      </c>
      <c r="F67" s="65">
        <f t="shared" si="4"/>
        <v>16000</v>
      </c>
    </row>
    <row r="68" spans="2:6" ht="15" thickBot="1">
      <c r="B68" s="57">
        <v>14</v>
      </c>
      <c r="C68" s="67" t="s">
        <v>27</v>
      </c>
      <c r="D68" s="68">
        <v>16500</v>
      </c>
      <c r="E68" s="106" t="str">
        <f t="shared" si="3"/>
        <v>0</v>
      </c>
      <c r="F68" s="65">
        <f t="shared" si="4"/>
        <v>16500</v>
      </c>
    </row>
    <row r="69" spans="2:6" ht="15" thickBot="1">
      <c r="B69" s="57">
        <v>15</v>
      </c>
      <c r="C69" s="64" t="s">
        <v>28</v>
      </c>
      <c r="D69" s="65">
        <v>17000</v>
      </c>
      <c r="E69" s="106" t="str">
        <f t="shared" si="3"/>
        <v>0</v>
      </c>
      <c r="F69" s="65">
        <f t="shared" si="4"/>
        <v>17000</v>
      </c>
    </row>
    <row r="70" spans="2:6" ht="15" thickBot="1">
      <c r="B70" s="57">
        <v>16</v>
      </c>
      <c r="C70" s="67" t="s">
        <v>29</v>
      </c>
      <c r="D70" s="68">
        <v>17500</v>
      </c>
      <c r="E70" s="106" t="str">
        <f t="shared" si="3"/>
        <v>0</v>
      </c>
      <c r="F70" s="65">
        <f t="shared" si="4"/>
        <v>17500</v>
      </c>
    </row>
    <row r="71" spans="2:6" ht="15" thickBot="1">
      <c r="B71" s="57">
        <v>17</v>
      </c>
      <c r="C71" s="64" t="s">
        <v>30</v>
      </c>
      <c r="D71" s="65">
        <v>18000</v>
      </c>
      <c r="E71" s="106" t="str">
        <f t="shared" si="3"/>
        <v>0</v>
      </c>
      <c r="F71" s="65">
        <f t="shared" si="4"/>
        <v>18000</v>
      </c>
    </row>
    <row r="72" spans="2:6" ht="15" thickBot="1">
      <c r="B72" s="57">
        <v>18</v>
      </c>
      <c r="C72" s="67" t="s">
        <v>31</v>
      </c>
      <c r="D72" s="68">
        <v>18500</v>
      </c>
      <c r="E72" s="106" t="str">
        <f t="shared" si="3"/>
        <v>0</v>
      </c>
      <c r="F72" s="65">
        <f t="shared" si="4"/>
        <v>18500</v>
      </c>
    </row>
    <row r="73" spans="2:6" ht="15" thickBot="1">
      <c r="B73" s="57">
        <v>19</v>
      </c>
      <c r="C73" s="64" t="s">
        <v>32</v>
      </c>
      <c r="D73" s="65">
        <v>19000</v>
      </c>
      <c r="E73" s="106" t="str">
        <f t="shared" si="3"/>
        <v>0</v>
      </c>
      <c r="F73" s="65">
        <f t="shared" si="4"/>
        <v>19000</v>
      </c>
    </row>
    <row r="74" spans="2:6" ht="15" thickBot="1">
      <c r="B74" s="57">
        <v>20</v>
      </c>
      <c r="C74" s="67" t="s">
        <v>33</v>
      </c>
      <c r="D74" s="68">
        <v>19500</v>
      </c>
      <c r="E74" s="106" t="str">
        <f t="shared" si="3"/>
        <v>0</v>
      </c>
      <c r="F74" s="65">
        <f t="shared" si="4"/>
        <v>19500</v>
      </c>
    </row>
    <row r="75" spans="2:6" ht="15" thickBot="1">
      <c r="B75" s="57">
        <v>21</v>
      </c>
      <c r="C75" s="64" t="s">
        <v>34</v>
      </c>
      <c r="D75" s="65">
        <v>20000</v>
      </c>
      <c r="E75" s="106" t="str">
        <f t="shared" si="3"/>
        <v>0</v>
      </c>
      <c r="F75" s="65">
        <f t="shared" si="4"/>
        <v>20000</v>
      </c>
    </row>
    <row r="76" spans="2:6" ht="15" thickBot="1">
      <c r="B76" s="57">
        <v>22</v>
      </c>
      <c r="C76" s="67" t="s">
        <v>35</v>
      </c>
      <c r="D76" s="68">
        <v>20500</v>
      </c>
      <c r="E76" s="106" t="str">
        <f t="shared" si="3"/>
        <v>0</v>
      </c>
      <c r="F76" s="65">
        <f t="shared" si="4"/>
        <v>20500</v>
      </c>
    </row>
    <row r="77" spans="2:6" ht="15" thickBot="1">
      <c r="B77" s="57">
        <v>23</v>
      </c>
      <c r="C77" s="64" t="s">
        <v>36</v>
      </c>
      <c r="D77" s="65">
        <v>21000</v>
      </c>
      <c r="E77" s="106" t="str">
        <f t="shared" si="3"/>
        <v>0</v>
      </c>
      <c r="F77" s="65">
        <f t="shared" si="4"/>
        <v>21000</v>
      </c>
    </row>
    <row r="78" spans="2:6" ht="15" thickBot="1">
      <c r="B78" s="57">
        <v>24</v>
      </c>
      <c r="C78" s="67" t="s">
        <v>37</v>
      </c>
      <c r="D78" s="68">
        <v>21500</v>
      </c>
      <c r="E78" s="106" t="str">
        <f t="shared" si="3"/>
        <v>0</v>
      </c>
      <c r="F78" s="65">
        <f>IF(E78&gt;0,D78+E78,D78)</f>
        <v>21500</v>
      </c>
    </row>
    <row r="79" spans="2:6" ht="15" thickBot="1">
      <c r="B79" s="57">
        <v>25</v>
      </c>
      <c r="C79" s="69" t="s">
        <v>64</v>
      </c>
      <c r="D79" s="70">
        <v>22000</v>
      </c>
      <c r="E79" s="106" t="str">
        <f t="shared" si="3"/>
        <v>0</v>
      </c>
      <c r="F79" s="65">
        <f>IF(E79&gt;0,D79+E79,D79)</f>
        <v>22000</v>
      </c>
    </row>
    <row r="80" spans="2:6" ht="15" thickBot="1">
      <c r="B80" s="57">
        <v>26</v>
      </c>
      <c r="C80" s="69" t="s">
        <v>65</v>
      </c>
      <c r="D80" s="70">
        <v>22500</v>
      </c>
      <c r="E80" s="106" t="str">
        <f t="shared" si="3"/>
        <v>0</v>
      </c>
      <c r="F80" s="65">
        <f>IF(E80&gt;0,D80+E80,D80)</f>
        <v>22500</v>
      </c>
    </row>
    <row r="81" spans="2:7" ht="15" thickBot="1">
      <c r="B81" s="57">
        <v>27</v>
      </c>
      <c r="C81" s="69" t="s">
        <v>66</v>
      </c>
      <c r="D81" s="70">
        <v>23000</v>
      </c>
      <c r="E81" s="106" t="str">
        <f t="shared" si="3"/>
        <v>0</v>
      </c>
      <c r="F81" s="65">
        <f>IF(E81&gt;0,D81+E81,D81)</f>
        <v>23000</v>
      </c>
    </row>
    <row r="82" spans="2:7" ht="15" thickBot="1">
      <c r="B82" s="57">
        <v>28</v>
      </c>
      <c r="C82" s="69" t="s">
        <v>67</v>
      </c>
      <c r="D82" s="70">
        <v>23500</v>
      </c>
      <c r="E82" s="106" t="str">
        <f t="shared" si="3"/>
        <v>0</v>
      </c>
      <c r="F82" s="65">
        <f>IF(E82&gt;0,D82+E82,D82)</f>
        <v>23500</v>
      </c>
    </row>
    <row r="83" spans="2:7">
      <c r="B83" s="71"/>
      <c r="C83" s="71" t="s">
        <v>53</v>
      </c>
      <c r="D83" s="6">
        <f>SUM(D55:D82)</f>
        <v>469000</v>
      </c>
      <c r="E83" s="6">
        <f>F83-D83</f>
        <v>0</v>
      </c>
      <c r="F83" s="6">
        <f>SUM(F55:F82)</f>
        <v>469000</v>
      </c>
    </row>
    <row r="84" spans="2:7">
      <c r="B84" s="121" t="s">
        <v>69</v>
      </c>
      <c r="C84" s="121"/>
      <c r="D84" s="121"/>
      <c r="E84" s="72">
        <f>E83*100/D83</f>
        <v>0</v>
      </c>
      <c r="F84" s="73" t="s">
        <v>70</v>
      </c>
    </row>
    <row r="87" spans="2:7">
      <c r="B87" s="30" t="s">
        <v>130</v>
      </c>
      <c r="D87" s="30" t="s">
        <v>0</v>
      </c>
      <c r="E87" s="30" t="s">
        <v>56</v>
      </c>
      <c r="F87" s="56">
        <f>F30</f>
        <v>0</v>
      </c>
      <c r="G87" s="57" t="s">
        <v>16</v>
      </c>
    </row>
    <row r="88" spans="2:7">
      <c r="E88" s="30" t="s">
        <v>18</v>
      </c>
      <c r="F88" s="58">
        <f>G30</f>
        <v>0</v>
      </c>
      <c r="G88" s="57" t="s">
        <v>16</v>
      </c>
    </row>
    <row r="89" spans="2:7">
      <c r="E89" s="30" t="s">
        <v>17</v>
      </c>
      <c r="F89" s="59">
        <v>0.5</v>
      </c>
      <c r="G89" s="57"/>
    </row>
    <row r="90" spans="2:7">
      <c r="F90" s="60"/>
      <c r="G90" s="57"/>
    </row>
    <row r="91" spans="2:7" ht="15" thickBot="1"/>
    <row r="92" spans="2:7" ht="15" thickBot="1">
      <c r="B92" s="97" t="s">
        <v>10</v>
      </c>
      <c r="C92" s="119" t="s">
        <v>7</v>
      </c>
      <c r="D92" s="97" t="s">
        <v>0</v>
      </c>
      <c r="E92" s="97" t="s">
        <v>63</v>
      </c>
      <c r="F92" s="97" t="s">
        <v>0</v>
      </c>
    </row>
    <row r="93" spans="2:7" ht="15" thickBot="1">
      <c r="B93" s="98"/>
      <c r="C93" s="120"/>
      <c r="D93" s="97" t="s">
        <v>11</v>
      </c>
      <c r="E93" s="98" t="s">
        <v>9</v>
      </c>
      <c r="F93" s="97" t="s">
        <v>8</v>
      </c>
    </row>
    <row r="94" spans="2:7" ht="15" thickBot="1">
      <c r="B94" s="63">
        <v>1</v>
      </c>
      <c r="C94" s="64" t="s">
        <v>1</v>
      </c>
      <c r="D94" s="65">
        <v>10000</v>
      </c>
      <c r="E94" s="106" t="str">
        <f>IF(((D94-$F$87)*$F$89+($F$88-D94))&lt;0,"0",((D94-$F$87)*$F$89+($F$88-D94)))</f>
        <v>0</v>
      </c>
      <c r="F94" s="65">
        <f>IF(E94&gt;0,D94+E94,D94)</f>
        <v>10000</v>
      </c>
    </row>
    <row r="95" spans="2:7" ht="15" thickBot="1">
      <c r="B95" s="57">
        <v>2</v>
      </c>
      <c r="C95" s="67" t="s">
        <v>2</v>
      </c>
      <c r="D95" s="68">
        <v>10500</v>
      </c>
      <c r="E95" s="106" t="str">
        <f t="shared" ref="E95:E121" si="5">IF(((D95-$F$87)*$F$89+($F$88-D95))&lt;0,"0",((D95-$F$87)*$F$89+($F$88-D95)))</f>
        <v>0</v>
      </c>
      <c r="F95" s="65">
        <f t="shared" ref="F95:F116" si="6">IF(E95&gt;0,D95+E95,D95)</f>
        <v>10500</v>
      </c>
    </row>
    <row r="96" spans="2:7" ht="15" thickBot="1">
      <c r="B96" s="57">
        <v>3</v>
      </c>
      <c r="C96" s="64" t="s">
        <v>3</v>
      </c>
      <c r="D96" s="65">
        <v>11000</v>
      </c>
      <c r="E96" s="106" t="str">
        <f t="shared" si="5"/>
        <v>0</v>
      </c>
      <c r="F96" s="65">
        <f t="shared" si="6"/>
        <v>11000</v>
      </c>
    </row>
    <row r="97" spans="2:6" ht="15" thickBot="1">
      <c r="B97" s="57">
        <v>4</v>
      </c>
      <c r="C97" s="67" t="s">
        <v>5</v>
      </c>
      <c r="D97" s="68">
        <v>11500</v>
      </c>
      <c r="E97" s="106" t="str">
        <f t="shared" si="5"/>
        <v>0</v>
      </c>
      <c r="F97" s="65">
        <f t="shared" si="6"/>
        <v>11500</v>
      </c>
    </row>
    <row r="98" spans="2:6" ht="15" thickBot="1">
      <c r="B98" s="57">
        <v>5</v>
      </c>
      <c r="C98" s="64" t="s">
        <v>6</v>
      </c>
      <c r="D98" s="65">
        <v>12000</v>
      </c>
      <c r="E98" s="106" t="str">
        <f t="shared" si="5"/>
        <v>0</v>
      </c>
      <c r="F98" s="65">
        <f t="shared" si="6"/>
        <v>12000</v>
      </c>
    </row>
    <row r="99" spans="2:6" ht="15" thickBot="1">
      <c r="B99" s="57">
        <v>6</v>
      </c>
      <c r="C99" s="67" t="s">
        <v>19</v>
      </c>
      <c r="D99" s="68">
        <v>12500</v>
      </c>
      <c r="E99" s="106" t="str">
        <f t="shared" si="5"/>
        <v>0</v>
      </c>
      <c r="F99" s="65">
        <f t="shared" si="6"/>
        <v>12500</v>
      </c>
    </row>
    <row r="100" spans="2:6" ht="15" thickBot="1">
      <c r="B100" s="57">
        <v>7</v>
      </c>
      <c r="C100" s="64" t="s">
        <v>20</v>
      </c>
      <c r="D100" s="65">
        <v>13000</v>
      </c>
      <c r="E100" s="106" t="str">
        <f t="shared" si="5"/>
        <v>0</v>
      </c>
      <c r="F100" s="65">
        <f t="shared" si="6"/>
        <v>13000</v>
      </c>
    </row>
    <row r="101" spans="2:6" ht="15" thickBot="1">
      <c r="B101" s="57">
        <v>8</v>
      </c>
      <c r="C101" s="67" t="s">
        <v>21</v>
      </c>
      <c r="D101" s="68">
        <v>13500</v>
      </c>
      <c r="E101" s="106" t="str">
        <f t="shared" si="5"/>
        <v>0</v>
      </c>
      <c r="F101" s="65">
        <f t="shared" si="6"/>
        <v>13500</v>
      </c>
    </row>
    <row r="102" spans="2:6" ht="15" thickBot="1">
      <c r="B102" s="57">
        <v>9</v>
      </c>
      <c r="C102" s="64" t="s">
        <v>22</v>
      </c>
      <c r="D102" s="65">
        <v>14000</v>
      </c>
      <c r="E102" s="106" t="str">
        <f t="shared" si="5"/>
        <v>0</v>
      </c>
      <c r="F102" s="65">
        <f t="shared" si="6"/>
        <v>14000</v>
      </c>
    </row>
    <row r="103" spans="2:6" ht="15" thickBot="1">
      <c r="B103" s="57">
        <v>10</v>
      </c>
      <c r="C103" s="67" t="s">
        <v>23</v>
      </c>
      <c r="D103" s="68">
        <v>14500</v>
      </c>
      <c r="E103" s="106" t="str">
        <f t="shared" si="5"/>
        <v>0</v>
      </c>
      <c r="F103" s="65">
        <f t="shared" si="6"/>
        <v>14500</v>
      </c>
    </row>
    <row r="104" spans="2:6" ht="15" thickBot="1">
      <c r="B104" s="57">
        <v>11</v>
      </c>
      <c r="C104" s="64" t="s">
        <v>24</v>
      </c>
      <c r="D104" s="65">
        <v>15000</v>
      </c>
      <c r="E104" s="106" t="str">
        <f t="shared" si="5"/>
        <v>0</v>
      </c>
      <c r="F104" s="65">
        <f t="shared" si="6"/>
        <v>15000</v>
      </c>
    </row>
    <row r="105" spans="2:6" ht="15" thickBot="1">
      <c r="B105" s="57">
        <v>12</v>
      </c>
      <c r="C105" s="67" t="s">
        <v>25</v>
      </c>
      <c r="D105" s="68">
        <v>15500</v>
      </c>
      <c r="E105" s="106" t="str">
        <f t="shared" si="5"/>
        <v>0</v>
      </c>
      <c r="F105" s="65">
        <f t="shared" si="6"/>
        <v>15500</v>
      </c>
    </row>
    <row r="106" spans="2:6" ht="15" thickBot="1">
      <c r="B106" s="57">
        <v>13</v>
      </c>
      <c r="C106" s="64" t="s">
        <v>26</v>
      </c>
      <c r="D106" s="65">
        <v>16000</v>
      </c>
      <c r="E106" s="106" t="str">
        <f t="shared" si="5"/>
        <v>0</v>
      </c>
      <c r="F106" s="65">
        <f t="shared" si="6"/>
        <v>16000</v>
      </c>
    </row>
    <row r="107" spans="2:6" ht="15" thickBot="1">
      <c r="B107" s="57">
        <v>14</v>
      </c>
      <c r="C107" s="67" t="s">
        <v>27</v>
      </c>
      <c r="D107" s="68">
        <v>16500</v>
      </c>
      <c r="E107" s="106" t="str">
        <f t="shared" si="5"/>
        <v>0</v>
      </c>
      <c r="F107" s="65">
        <f t="shared" si="6"/>
        <v>16500</v>
      </c>
    </row>
    <row r="108" spans="2:6" ht="15" thickBot="1">
      <c r="B108" s="57">
        <v>15</v>
      </c>
      <c r="C108" s="64" t="s">
        <v>28</v>
      </c>
      <c r="D108" s="65">
        <v>17000</v>
      </c>
      <c r="E108" s="106" t="str">
        <f t="shared" si="5"/>
        <v>0</v>
      </c>
      <c r="F108" s="65">
        <f t="shared" si="6"/>
        <v>17000</v>
      </c>
    </row>
    <row r="109" spans="2:6" ht="15" thickBot="1">
      <c r="B109" s="57">
        <v>16</v>
      </c>
      <c r="C109" s="67" t="s">
        <v>29</v>
      </c>
      <c r="D109" s="68">
        <v>17500</v>
      </c>
      <c r="E109" s="106" t="str">
        <f t="shared" si="5"/>
        <v>0</v>
      </c>
      <c r="F109" s="65">
        <f t="shared" si="6"/>
        <v>17500</v>
      </c>
    </row>
    <row r="110" spans="2:6" ht="15" thickBot="1">
      <c r="B110" s="57">
        <v>17</v>
      </c>
      <c r="C110" s="64" t="s">
        <v>30</v>
      </c>
      <c r="D110" s="65">
        <v>18000</v>
      </c>
      <c r="E110" s="106" t="str">
        <f t="shared" si="5"/>
        <v>0</v>
      </c>
      <c r="F110" s="65">
        <f t="shared" si="6"/>
        <v>18000</v>
      </c>
    </row>
    <row r="111" spans="2:6" ht="15" thickBot="1">
      <c r="B111" s="57">
        <v>18</v>
      </c>
      <c r="C111" s="67" t="s">
        <v>31</v>
      </c>
      <c r="D111" s="68">
        <v>18500</v>
      </c>
      <c r="E111" s="106" t="str">
        <f t="shared" si="5"/>
        <v>0</v>
      </c>
      <c r="F111" s="65">
        <f t="shared" si="6"/>
        <v>18500</v>
      </c>
    </row>
    <row r="112" spans="2:6" ht="15" thickBot="1">
      <c r="B112" s="57">
        <v>19</v>
      </c>
      <c r="C112" s="64" t="s">
        <v>32</v>
      </c>
      <c r="D112" s="65">
        <v>19000</v>
      </c>
      <c r="E112" s="106" t="str">
        <f t="shared" si="5"/>
        <v>0</v>
      </c>
      <c r="F112" s="65">
        <f t="shared" si="6"/>
        <v>19000</v>
      </c>
    </row>
    <row r="113" spans="2:7" ht="15" thickBot="1">
      <c r="B113" s="57">
        <v>20</v>
      </c>
      <c r="C113" s="67" t="s">
        <v>33</v>
      </c>
      <c r="D113" s="68">
        <v>19500</v>
      </c>
      <c r="E113" s="106" t="str">
        <f t="shared" si="5"/>
        <v>0</v>
      </c>
      <c r="F113" s="65">
        <f t="shared" si="6"/>
        <v>19500</v>
      </c>
    </row>
    <row r="114" spans="2:7" ht="15" thickBot="1">
      <c r="B114" s="57">
        <v>21</v>
      </c>
      <c r="C114" s="64" t="s">
        <v>34</v>
      </c>
      <c r="D114" s="65">
        <v>20000</v>
      </c>
      <c r="E114" s="106" t="str">
        <f t="shared" si="5"/>
        <v>0</v>
      </c>
      <c r="F114" s="65">
        <f t="shared" si="6"/>
        <v>20000</v>
      </c>
    </row>
    <row r="115" spans="2:7" ht="15" thickBot="1">
      <c r="B115" s="57">
        <v>22</v>
      </c>
      <c r="C115" s="67" t="s">
        <v>35</v>
      </c>
      <c r="D115" s="68">
        <v>20500</v>
      </c>
      <c r="E115" s="106" t="str">
        <f t="shared" si="5"/>
        <v>0</v>
      </c>
      <c r="F115" s="65">
        <f t="shared" si="6"/>
        <v>20500</v>
      </c>
    </row>
    <row r="116" spans="2:7" ht="15" thickBot="1">
      <c r="B116" s="57">
        <v>23</v>
      </c>
      <c r="C116" s="64" t="s">
        <v>36</v>
      </c>
      <c r="D116" s="65">
        <v>21000</v>
      </c>
      <c r="E116" s="106" t="str">
        <f t="shared" si="5"/>
        <v>0</v>
      </c>
      <c r="F116" s="65">
        <f t="shared" si="6"/>
        <v>21000</v>
      </c>
    </row>
    <row r="117" spans="2:7" ht="15" thickBot="1">
      <c r="B117" s="57">
        <v>24</v>
      </c>
      <c r="C117" s="67" t="s">
        <v>37</v>
      </c>
      <c r="D117" s="68">
        <v>21500</v>
      </c>
      <c r="E117" s="106" t="str">
        <f t="shared" si="5"/>
        <v>0</v>
      </c>
      <c r="F117" s="65">
        <f>IF(E117&gt;0,D117+E117,D117)</f>
        <v>21500</v>
      </c>
    </row>
    <row r="118" spans="2:7" ht="15" thickBot="1">
      <c r="B118" s="57">
        <v>25</v>
      </c>
      <c r="C118" s="69" t="s">
        <v>64</v>
      </c>
      <c r="D118" s="70">
        <v>22000</v>
      </c>
      <c r="E118" s="106" t="str">
        <f t="shared" si="5"/>
        <v>0</v>
      </c>
      <c r="F118" s="65">
        <f>IF(E118&gt;0,D118+E118,D118)</f>
        <v>22000</v>
      </c>
    </row>
    <row r="119" spans="2:7" ht="15" thickBot="1">
      <c r="B119" s="57">
        <v>26</v>
      </c>
      <c r="C119" s="69" t="s">
        <v>65</v>
      </c>
      <c r="D119" s="70">
        <v>22500</v>
      </c>
      <c r="E119" s="106" t="str">
        <f t="shared" si="5"/>
        <v>0</v>
      </c>
      <c r="F119" s="65">
        <f>IF(E119&gt;0,D119+E119,D119)</f>
        <v>22500</v>
      </c>
    </row>
    <row r="120" spans="2:7" ht="15" thickBot="1">
      <c r="B120" s="57">
        <v>27</v>
      </c>
      <c r="C120" s="69" t="s">
        <v>66</v>
      </c>
      <c r="D120" s="70">
        <v>23000</v>
      </c>
      <c r="E120" s="106" t="str">
        <f t="shared" si="5"/>
        <v>0</v>
      </c>
      <c r="F120" s="65">
        <f>IF(E120&gt;0,D120+E120,D120)</f>
        <v>23000</v>
      </c>
    </row>
    <row r="121" spans="2:7" ht="15" thickBot="1">
      <c r="B121" s="57">
        <v>28</v>
      </c>
      <c r="C121" s="69" t="s">
        <v>67</v>
      </c>
      <c r="D121" s="70">
        <v>23500</v>
      </c>
      <c r="E121" s="106" t="str">
        <f t="shared" si="5"/>
        <v>0</v>
      </c>
      <c r="F121" s="65">
        <f>IF(E121&gt;0,D121+E121,D121)</f>
        <v>23500</v>
      </c>
    </row>
    <row r="122" spans="2:7">
      <c r="B122" s="71"/>
      <c r="C122" s="71" t="s">
        <v>53</v>
      </c>
      <c r="D122" s="6">
        <f>SUM(D94:D121)</f>
        <v>469000</v>
      </c>
      <c r="E122" s="6">
        <f>F122-D122</f>
        <v>0</v>
      </c>
      <c r="F122" s="6">
        <f>SUM(F94:F121)</f>
        <v>469000</v>
      </c>
    </row>
    <row r="123" spans="2:7">
      <c r="B123" s="121" t="s">
        <v>69</v>
      </c>
      <c r="C123" s="121"/>
      <c r="D123" s="121"/>
      <c r="E123" s="72">
        <f>E122*100/D122</f>
        <v>0</v>
      </c>
      <c r="F123" s="73" t="s">
        <v>70</v>
      </c>
    </row>
    <row r="126" spans="2:7">
      <c r="B126" s="30" t="s">
        <v>131</v>
      </c>
      <c r="D126" s="30" t="s">
        <v>0</v>
      </c>
      <c r="E126" s="30" t="s">
        <v>56</v>
      </c>
      <c r="F126" s="56">
        <f>F31</f>
        <v>0</v>
      </c>
      <c r="G126" s="57" t="s">
        <v>16</v>
      </c>
    </row>
    <row r="127" spans="2:7">
      <c r="E127" s="30" t="s">
        <v>18</v>
      </c>
      <c r="F127" s="58">
        <f>G31</f>
        <v>0</v>
      </c>
      <c r="G127" s="57" t="s">
        <v>16</v>
      </c>
    </row>
    <row r="128" spans="2:7">
      <c r="E128" s="30" t="s">
        <v>17</v>
      </c>
      <c r="F128" s="59">
        <v>0.5</v>
      </c>
      <c r="G128" s="57"/>
    </row>
    <row r="129" spans="2:7">
      <c r="F129" s="60"/>
      <c r="G129" s="57"/>
    </row>
    <row r="130" spans="2:7" ht="15" thickBot="1"/>
    <row r="131" spans="2:7" ht="15" thickBot="1">
      <c r="B131" s="97" t="s">
        <v>10</v>
      </c>
      <c r="C131" s="119" t="s">
        <v>7</v>
      </c>
      <c r="D131" s="97" t="s">
        <v>0</v>
      </c>
      <c r="E131" s="97" t="s">
        <v>63</v>
      </c>
      <c r="F131" s="97" t="s">
        <v>0</v>
      </c>
    </row>
    <row r="132" spans="2:7" ht="15" thickBot="1">
      <c r="B132" s="98"/>
      <c r="C132" s="120"/>
      <c r="D132" s="97" t="s">
        <v>11</v>
      </c>
      <c r="E132" s="98" t="s">
        <v>9</v>
      </c>
      <c r="F132" s="97" t="s">
        <v>8</v>
      </c>
    </row>
    <row r="133" spans="2:7" ht="15" thickBot="1">
      <c r="B133" s="63">
        <v>1</v>
      </c>
      <c r="C133" s="64" t="s">
        <v>1</v>
      </c>
      <c r="D133" s="65">
        <v>10000</v>
      </c>
      <c r="E133" s="106" t="str">
        <f t="shared" ref="E133:E160" si="7">IF(((D133-$F$126)*$F$128+($F$127-D133))&lt;0,"0",((D133-$F$126)*$F$128+($F$127-D133)))</f>
        <v>0</v>
      </c>
      <c r="F133" s="65">
        <f>IF(E133&gt;0,D133+E133,D133)</f>
        <v>10000</v>
      </c>
    </row>
    <row r="134" spans="2:7" ht="15" thickBot="1">
      <c r="B134" s="57">
        <v>2</v>
      </c>
      <c r="C134" s="67" t="s">
        <v>2</v>
      </c>
      <c r="D134" s="68">
        <v>10500</v>
      </c>
      <c r="E134" s="106" t="str">
        <f t="shared" si="7"/>
        <v>0</v>
      </c>
      <c r="F134" s="65">
        <f t="shared" ref="F134:F155" si="8">IF(E134&gt;0,D134+E134,D134)</f>
        <v>10500</v>
      </c>
    </row>
    <row r="135" spans="2:7" ht="15" thickBot="1">
      <c r="B135" s="57">
        <v>3</v>
      </c>
      <c r="C135" s="64" t="s">
        <v>3</v>
      </c>
      <c r="D135" s="65">
        <v>11000</v>
      </c>
      <c r="E135" s="106" t="str">
        <f t="shared" si="7"/>
        <v>0</v>
      </c>
      <c r="F135" s="65">
        <f t="shared" si="8"/>
        <v>11000</v>
      </c>
    </row>
    <row r="136" spans="2:7" ht="15" thickBot="1">
      <c r="B136" s="57">
        <v>4</v>
      </c>
      <c r="C136" s="67" t="s">
        <v>5</v>
      </c>
      <c r="D136" s="68">
        <v>11500</v>
      </c>
      <c r="E136" s="106" t="str">
        <f t="shared" si="7"/>
        <v>0</v>
      </c>
      <c r="F136" s="65">
        <f t="shared" si="8"/>
        <v>11500</v>
      </c>
    </row>
    <row r="137" spans="2:7" ht="15" thickBot="1">
      <c r="B137" s="57">
        <v>5</v>
      </c>
      <c r="C137" s="64" t="s">
        <v>6</v>
      </c>
      <c r="D137" s="65">
        <v>12000</v>
      </c>
      <c r="E137" s="106" t="str">
        <f t="shared" si="7"/>
        <v>0</v>
      </c>
      <c r="F137" s="65">
        <f t="shared" si="8"/>
        <v>12000</v>
      </c>
    </row>
    <row r="138" spans="2:7" ht="15" thickBot="1">
      <c r="B138" s="57">
        <v>6</v>
      </c>
      <c r="C138" s="67" t="s">
        <v>19</v>
      </c>
      <c r="D138" s="68">
        <v>12500</v>
      </c>
      <c r="E138" s="106" t="str">
        <f t="shared" si="7"/>
        <v>0</v>
      </c>
      <c r="F138" s="65">
        <f t="shared" si="8"/>
        <v>12500</v>
      </c>
    </row>
    <row r="139" spans="2:7" ht="15" thickBot="1">
      <c r="B139" s="57">
        <v>7</v>
      </c>
      <c r="C139" s="64" t="s">
        <v>20</v>
      </c>
      <c r="D139" s="65">
        <v>13000</v>
      </c>
      <c r="E139" s="106" t="str">
        <f t="shared" si="7"/>
        <v>0</v>
      </c>
      <c r="F139" s="65">
        <f t="shared" si="8"/>
        <v>13000</v>
      </c>
    </row>
    <row r="140" spans="2:7" ht="15" thickBot="1">
      <c r="B140" s="57">
        <v>8</v>
      </c>
      <c r="C140" s="67" t="s">
        <v>21</v>
      </c>
      <c r="D140" s="68">
        <v>13500</v>
      </c>
      <c r="E140" s="106" t="str">
        <f t="shared" si="7"/>
        <v>0</v>
      </c>
      <c r="F140" s="65">
        <f t="shared" si="8"/>
        <v>13500</v>
      </c>
    </row>
    <row r="141" spans="2:7" ht="15" thickBot="1">
      <c r="B141" s="57">
        <v>9</v>
      </c>
      <c r="C141" s="64" t="s">
        <v>22</v>
      </c>
      <c r="D141" s="65">
        <v>14000</v>
      </c>
      <c r="E141" s="106" t="str">
        <f t="shared" si="7"/>
        <v>0</v>
      </c>
      <c r="F141" s="65">
        <f t="shared" si="8"/>
        <v>14000</v>
      </c>
    </row>
    <row r="142" spans="2:7" ht="15" thickBot="1">
      <c r="B142" s="57">
        <v>10</v>
      </c>
      <c r="C142" s="67" t="s">
        <v>23</v>
      </c>
      <c r="D142" s="68">
        <v>14500</v>
      </c>
      <c r="E142" s="106" t="str">
        <f t="shared" si="7"/>
        <v>0</v>
      </c>
      <c r="F142" s="65">
        <f t="shared" si="8"/>
        <v>14500</v>
      </c>
    </row>
    <row r="143" spans="2:7" ht="15" thickBot="1">
      <c r="B143" s="57">
        <v>11</v>
      </c>
      <c r="C143" s="64" t="s">
        <v>24</v>
      </c>
      <c r="D143" s="65">
        <v>15000</v>
      </c>
      <c r="E143" s="106" t="str">
        <f t="shared" si="7"/>
        <v>0</v>
      </c>
      <c r="F143" s="65">
        <f t="shared" si="8"/>
        <v>15000</v>
      </c>
    </row>
    <row r="144" spans="2:7" ht="15" thickBot="1">
      <c r="B144" s="57">
        <v>12</v>
      </c>
      <c r="C144" s="67" t="s">
        <v>25</v>
      </c>
      <c r="D144" s="68">
        <v>15500</v>
      </c>
      <c r="E144" s="106" t="str">
        <f t="shared" si="7"/>
        <v>0</v>
      </c>
      <c r="F144" s="65">
        <f t="shared" si="8"/>
        <v>15500</v>
      </c>
    </row>
    <row r="145" spans="2:6" ht="15" thickBot="1">
      <c r="B145" s="57">
        <v>13</v>
      </c>
      <c r="C145" s="64" t="s">
        <v>26</v>
      </c>
      <c r="D145" s="65">
        <v>16000</v>
      </c>
      <c r="E145" s="106" t="str">
        <f t="shared" si="7"/>
        <v>0</v>
      </c>
      <c r="F145" s="65">
        <f t="shared" si="8"/>
        <v>16000</v>
      </c>
    </row>
    <row r="146" spans="2:6" ht="15" thickBot="1">
      <c r="B146" s="57">
        <v>14</v>
      </c>
      <c r="C146" s="67" t="s">
        <v>27</v>
      </c>
      <c r="D146" s="68">
        <v>16500</v>
      </c>
      <c r="E146" s="106" t="str">
        <f t="shared" si="7"/>
        <v>0</v>
      </c>
      <c r="F146" s="65">
        <f t="shared" si="8"/>
        <v>16500</v>
      </c>
    </row>
    <row r="147" spans="2:6" ht="15" thickBot="1">
      <c r="B147" s="57">
        <v>15</v>
      </c>
      <c r="C147" s="64" t="s">
        <v>28</v>
      </c>
      <c r="D147" s="65">
        <v>17000</v>
      </c>
      <c r="E147" s="106" t="str">
        <f t="shared" si="7"/>
        <v>0</v>
      </c>
      <c r="F147" s="65">
        <f t="shared" si="8"/>
        <v>17000</v>
      </c>
    </row>
    <row r="148" spans="2:6" ht="15" thickBot="1">
      <c r="B148" s="57">
        <v>16</v>
      </c>
      <c r="C148" s="67" t="s">
        <v>29</v>
      </c>
      <c r="D148" s="68">
        <v>17500</v>
      </c>
      <c r="E148" s="106" t="str">
        <f t="shared" si="7"/>
        <v>0</v>
      </c>
      <c r="F148" s="65">
        <f t="shared" si="8"/>
        <v>17500</v>
      </c>
    </row>
    <row r="149" spans="2:6" ht="15" thickBot="1">
      <c r="B149" s="57">
        <v>17</v>
      </c>
      <c r="C149" s="64" t="s">
        <v>30</v>
      </c>
      <c r="D149" s="65">
        <v>18000</v>
      </c>
      <c r="E149" s="106" t="str">
        <f t="shared" si="7"/>
        <v>0</v>
      </c>
      <c r="F149" s="65">
        <f t="shared" si="8"/>
        <v>18000</v>
      </c>
    </row>
    <row r="150" spans="2:6" ht="15" thickBot="1">
      <c r="B150" s="57">
        <v>18</v>
      </c>
      <c r="C150" s="67" t="s">
        <v>31</v>
      </c>
      <c r="D150" s="68">
        <v>18500</v>
      </c>
      <c r="E150" s="106" t="str">
        <f t="shared" si="7"/>
        <v>0</v>
      </c>
      <c r="F150" s="65">
        <f t="shared" si="8"/>
        <v>18500</v>
      </c>
    </row>
    <row r="151" spans="2:6" ht="15" thickBot="1">
      <c r="B151" s="57">
        <v>19</v>
      </c>
      <c r="C151" s="64" t="s">
        <v>32</v>
      </c>
      <c r="D151" s="65">
        <v>19000</v>
      </c>
      <c r="E151" s="106" t="str">
        <f t="shared" si="7"/>
        <v>0</v>
      </c>
      <c r="F151" s="65">
        <f t="shared" si="8"/>
        <v>19000</v>
      </c>
    </row>
    <row r="152" spans="2:6" ht="15" thickBot="1">
      <c r="B152" s="57">
        <v>20</v>
      </c>
      <c r="C152" s="67" t="s">
        <v>33</v>
      </c>
      <c r="D152" s="68">
        <v>19500</v>
      </c>
      <c r="E152" s="106" t="str">
        <f t="shared" si="7"/>
        <v>0</v>
      </c>
      <c r="F152" s="65">
        <f t="shared" si="8"/>
        <v>19500</v>
      </c>
    </row>
    <row r="153" spans="2:6" ht="15" thickBot="1">
      <c r="B153" s="57">
        <v>21</v>
      </c>
      <c r="C153" s="64" t="s">
        <v>34</v>
      </c>
      <c r="D153" s="65">
        <v>20000</v>
      </c>
      <c r="E153" s="106" t="str">
        <f t="shared" si="7"/>
        <v>0</v>
      </c>
      <c r="F153" s="65">
        <f t="shared" si="8"/>
        <v>20000</v>
      </c>
    </row>
    <row r="154" spans="2:6" ht="15" thickBot="1">
      <c r="B154" s="57">
        <v>22</v>
      </c>
      <c r="C154" s="67" t="s">
        <v>35</v>
      </c>
      <c r="D154" s="68">
        <v>20500</v>
      </c>
      <c r="E154" s="106" t="str">
        <f t="shared" si="7"/>
        <v>0</v>
      </c>
      <c r="F154" s="65">
        <f t="shared" si="8"/>
        <v>20500</v>
      </c>
    </row>
    <row r="155" spans="2:6" ht="15" thickBot="1">
      <c r="B155" s="57">
        <v>23</v>
      </c>
      <c r="C155" s="64" t="s">
        <v>36</v>
      </c>
      <c r="D155" s="65">
        <v>21000</v>
      </c>
      <c r="E155" s="106" t="str">
        <f t="shared" si="7"/>
        <v>0</v>
      </c>
      <c r="F155" s="65">
        <f t="shared" si="8"/>
        <v>21000</v>
      </c>
    </row>
    <row r="156" spans="2:6" ht="15" thickBot="1">
      <c r="B156" s="57">
        <v>24</v>
      </c>
      <c r="C156" s="67" t="s">
        <v>37</v>
      </c>
      <c r="D156" s="68">
        <v>21500</v>
      </c>
      <c r="E156" s="106" t="str">
        <f t="shared" si="7"/>
        <v>0</v>
      </c>
      <c r="F156" s="65">
        <f>IF(E156&gt;0,D156+E156,D156)</f>
        <v>21500</v>
      </c>
    </row>
    <row r="157" spans="2:6" ht="15" thickBot="1">
      <c r="B157" s="57">
        <v>25</v>
      </c>
      <c r="C157" s="69" t="s">
        <v>64</v>
      </c>
      <c r="D157" s="70">
        <v>22000</v>
      </c>
      <c r="E157" s="106" t="str">
        <f t="shared" si="7"/>
        <v>0</v>
      </c>
      <c r="F157" s="65">
        <f>IF(E157&gt;0,D157+E157,D157)</f>
        <v>22000</v>
      </c>
    </row>
    <row r="158" spans="2:6" ht="15" thickBot="1">
      <c r="B158" s="57">
        <v>26</v>
      </c>
      <c r="C158" s="69" t="s">
        <v>65</v>
      </c>
      <c r="D158" s="70">
        <v>22500</v>
      </c>
      <c r="E158" s="106" t="str">
        <f t="shared" si="7"/>
        <v>0</v>
      </c>
      <c r="F158" s="65">
        <f>IF(E158&gt;0,D158+E158,D158)</f>
        <v>22500</v>
      </c>
    </row>
    <row r="159" spans="2:6" ht="15" thickBot="1">
      <c r="B159" s="57">
        <v>27</v>
      </c>
      <c r="C159" s="69" t="s">
        <v>66</v>
      </c>
      <c r="D159" s="70">
        <v>23000</v>
      </c>
      <c r="E159" s="106" t="str">
        <f t="shared" si="7"/>
        <v>0</v>
      </c>
      <c r="F159" s="65">
        <f>IF(E159&gt;0,D159+E159,D159)</f>
        <v>23000</v>
      </c>
    </row>
    <row r="160" spans="2:6" ht="15" thickBot="1">
      <c r="B160" s="57">
        <v>28</v>
      </c>
      <c r="C160" s="69" t="s">
        <v>67</v>
      </c>
      <c r="D160" s="70">
        <v>23500</v>
      </c>
      <c r="E160" s="106" t="str">
        <f t="shared" si="7"/>
        <v>0</v>
      </c>
      <c r="F160" s="65">
        <f>IF(E160&gt;0,D160+E160,D160)</f>
        <v>23500</v>
      </c>
    </row>
    <row r="161" spans="2:7">
      <c r="B161" s="71"/>
      <c r="C161" s="71" t="s">
        <v>53</v>
      </c>
      <c r="D161" s="6">
        <f>SUM(D133:D160)</f>
        <v>469000</v>
      </c>
      <c r="E161" s="6">
        <f>F161-D161</f>
        <v>0</v>
      </c>
      <c r="F161" s="6">
        <f>SUM(F133:F160)</f>
        <v>469000</v>
      </c>
    </row>
    <row r="162" spans="2:7">
      <c r="B162" s="121" t="s">
        <v>69</v>
      </c>
      <c r="C162" s="121"/>
      <c r="D162" s="121"/>
      <c r="E162" s="72">
        <f>E161*100/D161</f>
        <v>0</v>
      </c>
      <c r="F162" s="73" t="s">
        <v>70</v>
      </c>
    </row>
    <row r="165" spans="2:7">
      <c r="B165" s="30" t="s">
        <v>132</v>
      </c>
      <c r="D165" s="30" t="s">
        <v>0</v>
      </c>
      <c r="E165" s="30" t="s">
        <v>56</v>
      </c>
      <c r="F165" s="56">
        <f>F32</f>
        <v>0</v>
      </c>
      <c r="G165" s="57" t="s">
        <v>16</v>
      </c>
    </row>
    <row r="166" spans="2:7">
      <c r="E166" s="30" t="s">
        <v>18</v>
      </c>
      <c r="F166" s="58">
        <f>G32</f>
        <v>15000</v>
      </c>
      <c r="G166" s="57" t="s">
        <v>16</v>
      </c>
    </row>
    <row r="167" spans="2:7">
      <c r="E167" s="30" t="s">
        <v>17</v>
      </c>
      <c r="F167" s="59">
        <v>0.5</v>
      </c>
      <c r="G167" s="57"/>
    </row>
    <row r="168" spans="2:7">
      <c r="F168" s="60"/>
      <c r="G168" s="57"/>
    </row>
    <row r="169" spans="2:7" ht="15" thickBot="1"/>
    <row r="170" spans="2:7" ht="15" thickBot="1">
      <c r="B170" s="97" t="s">
        <v>10</v>
      </c>
      <c r="C170" s="119" t="s">
        <v>7</v>
      </c>
      <c r="D170" s="97" t="s">
        <v>0</v>
      </c>
      <c r="E170" s="97" t="s">
        <v>63</v>
      </c>
      <c r="F170" s="97" t="s">
        <v>0</v>
      </c>
    </row>
    <row r="171" spans="2:7" ht="15" thickBot="1">
      <c r="B171" s="98"/>
      <c r="C171" s="120"/>
      <c r="D171" s="97" t="s">
        <v>11</v>
      </c>
      <c r="E171" s="98" t="s">
        <v>9</v>
      </c>
      <c r="F171" s="97" t="s">
        <v>8</v>
      </c>
    </row>
    <row r="172" spans="2:7" ht="15" thickBot="1">
      <c r="B172" s="63">
        <v>1</v>
      </c>
      <c r="C172" s="64" t="s">
        <v>1</v>
      </c>
      <c r="D172" s="65">
        <v>10000</v>
      </c>
      <c r="E172" s="106">
        <f t="shared" ref="E172:E199" si="9">IF(((D172-$F$165)*$F$167+($F$166-D172))&lt;0,"0",((D172-$F$165)*$F$167+($F$166-D172)))</f>
        <v>10000</v>
      </c>
      <c r="F172" s="65">
        <f>IF(E172&gt;0,D172+E172,D172)</f>
        <v>20000</v>
      </c>
    </row>
    <row r="173" spans="2:7" ht="15" thickBot="1">
      <c r="B173" s="57">
        <v>2</v>
      </c>
      <c r="C173" s="67" t="s">
        <v>2</v>
      </c>
      <c r="D173" s="68">
        <v>10500</v>
      </c>
      <c r="E173" s="106">
        <f t="shared" si="9"/>
        <v>9750</v>
      </c>
      <c r="F173" s="65">
        <f t="shared" ref="F173:F194" si="10">IF(E173&gt;0,D173+E173,D173)</f>
        <v>20250</v>
      </c>
    </row>
    <row r="174" spans="2:7" ht="15" thickBot="1">
      <c r="B174" s="57">
        <v>3</v>
      </c>
      <c r="C174" s="64" t="s">
        <v>3</v>
      </c>
      <c r="D174" s="65">
        <v>11000</v>
      </c>
      <c r="E174" s="106">
        <f t="shared" si="9"/>
        <v>9500</v>
      </c>
      <c r="F174" s="65">
        <f t="shared" si="10"/>
        <v>20500</v>
      </c>
    </row>
    <row r="175" spans="2:7" ht="15" thickBot="1">
      <c r="B175" s="57">
        <v>4</v>
      </c>
      <c r="C175" s="67" t="s">
        <v>5</v>
      </c>
      <c r="D175" s="68">
        <v>11500</v>
      </c>
      <c r="E175" s="106">
        <f t="shared" si="9"/>
        <v>9250</v>
      </c>
      <c r="F175" s="65">
        <f t="shared" si="10"/>
        <v>20750</v>
      </c>
    </row>
    <row r="176" spans="2:7" ht="15" thickBot="1">
      <c r="B176" s="57">
        <v>5</v>
      </c>
      <c r="C176" s="64" t="s">
        <v>6</v>
      </c>
      <c r="D176" s="65">
        <v>12000</v>
      </c>
      <c r="E176" s="106">
        <f t="shared" si="9"/>
        <v>9000</v>
      </c>
      <c r="F176" s="65">
        <f t="shared" si="10"/>
        <v>21000</v>
      </c>
    </row>
    <row r="177" spans="2:6" ht="15" thickBot="1">
      <c r="B177" s="57">
        <v>6</v>
      </c>
      <c r="C177" s="67" t="s">
        <v>19</v>
      </c>
      <c r="D177" s="68">
        <v>12500</v>
      </c>
      <c r="E177" s="106">
        <f t="shared" si="9"/>
        <v>8750</v>
      </c>
      <c r="F177" s="65">
        <f t="shared" si="10"/>
        <v>21250</v>
      </c>
    </row>
    <row r="178" spans="2:6" ht="15" thickBot="1">
      <c r="B178" s="57">
        <v>7</v>
      </c>
      <c r="C178" s="64" t="s">
        <v>20</v>
      </c>
      <c r="D178" s="65">
        <v>13000</v>
      </c>
      <c r="E178" s="106">
        <f t="shared" si="9"/>
        <v>8500</v>
      </c>
      <c r="F178" s="65">
        <f t="shared" si="10"/>
        <v>21500</v>
      </c>
    </row>
    <row r="179" spans="2:6" ht="15" thickBot="1">
      <c r="B179" s="57">
        <v>8</v>
      </c>
      <c r="C179" s="67" t="s">
        <v>21</v>
      </c>
      <c r="D179" s="68">
        <v>13500</v>
      </c>
      <c r="E179" s="106">
        <f t="shared" si="9"/>
        <v>8250</v>
      </c>
      <c r="F179" s="65">
        <f t="shared" si="10"/>
        <v>21750</v>
      </c>
    </row>
    <row r="180" spans="2:6" ht="15" thickBot="1">
      <c r="B180" s="57">
        <v>9</v>
      </c>
      <c r="C180" s="64" t="s">
        <v>22</v>
      </c>
      <c r="D180" s="65">
        <v>14000</v>
      </c>
      <c r="E180" s="106">
        <f t="shared" si="9"/>
        <v>8000</v>
      </c>
      <c r="F180" s="65">
        <f t="shared" si="10"/>
        <v>22000</v>
      </c>
    </row>
    <row r="181" spans="2:6" ht="15" thickBot="1">
      <c r="B181" s="57">
        <v>10</v>
      </c>
      <c r="C181" s="67" t="s">
        <v>23</v>
      </c>
      <c r="D181" s="68">
        <v>14500</v>
      </c>
      <c r="E181" s="106">
        <f t="shared" si="9"/>
        <v>7750</v>
      </c>
      <c r="F181" s="65">
        <f t="shared" si="10"/>
        <v>22250</v>
      </c>
    </row>
    <row r="182" spans="2:6" ht="15" thickBot="1">
      <c r="B182" s="57">
        <v>11</v>
      </c>
      <c r="C182" s="64" t="s">
        <v>24</v>
      </c>
      <c r="D182" s="65">
        <v>15000</v>
      </c>
      <c r="E182" s="106">
        <f t="shared" si="9"/>
        <v>7500</v>
      </c>
      <c r="F182" s="65">
        <f t="shared" si="10"/>
        <v>22500</v>
      </c>
    </row>
    <row r="183" spans="2:6" ht="15" thickBot="1">
      <c r="B183" s="57">
        <v>12</v>
      </c>
      <c r="C183" s="67" t="s">
        <v>25</v>
      </c>
      <c r="D183" s="68">
        <v>15500</v>
      </c>
      <c r="E183" s="106">
        <f t="shared" si="9"/>
        <v>7250</v>
      </c>
      <c r="F183" s="65">
        <f t="shared" si="10"/>
        <v>22750</v>
      </c>
    </row>
    <row r="184" spans="2:6" ht="15" thickBot="1">
      <c r="B184" s="57">
        <v>13</v>
      </c>
      <c r="C184" s="64" t="s">
        <v>26</v>
      </c>
      <c r="D184" s="65">
        <v>16000</v>
      </c>
      <c r="E184" s="106">
        <f t="shared" si="9"/>
        <v>7000</v>
      </c>
      <c r="F184" s="65">
        <f t="shared" si="10"/>
        <v>23000</v>
      </c>
    </row>
    <row r="185" spans="2:6" ht="15" thickBot="1">
      <c r="B185" s="57">
        <v>14</v>
      </c>
      <c r="C185" s="67" t="s">
        <v>27</v>
      </c>
      <c r="D185" s="68">
        <v>16500</v>
      </c>
      <c r="E185" s="106">
        <f t="shared" si="9"/>
        <v>6750</v>
      </c>
      <c r="F185" s="65">
        <f t="shared" si="10"/>
        <v>23250</v>
      </c>
    </row>
    <row r="186" spans="2:6" ht="15" thickBot="1">
      <c r="B186" s="57">
        <v>15</v>
      </c>
      <c r="C186" s="64" t="s">
        <v>28</v>
      </c>
      <c r="D186" s="65">
        <v>17000</v>
      </c>
      <c r="E186" s="106">
        <f t="shared" si="9"/>
        <v>6500</v>
      </c>
      <c r="F186" s="65">
        <f t="shared" si="10"/>
        <v>23500</v>
      </c>
    </row>
    <row r="187" spans="2:6" ht="15" thickBot="1">
      <c r="B187" s="57">
        <v>16</v>
      </c>
      <c r="C187" s="67" t="s">
        <v>29</v>
      </c>
      <c r="D187" s="68">
        <v>17500</v>
      </c>
      <c r="E187" s="106">
        <f t="shared" si="9"/>
        <v>6250</v>
      </c>
      <c r="F187" s="65">
        <f t="shared" si="10"/>
        <v>23750</v>
      </c>
    </row>
    <row r="188" spans="2:6" ht="15" thickBot="1">
      <c r="B188" s="57">
        <v>17</v>
      </c>
      <c r="C188" s="64" t="s">
        <v>30</v>
      </c>
      <c r="D188" s="65">
        <v>18000</v>
      </c>
      <c r="E188" s="106">
        <f t="shared" si="9"/>
        <v>6000</v>
      </c>
      <c r="F188" s="65">
        <f t="shared" si="10"/>
        <v>24000</v>
      </c>
    </row>
    <row r="189" spans="2:6" ht="15" thickBot="1">
      <c r="B189" s="57">
        <v>18</v>
      </c>
      <c r="C189" s="67" t="s">
        <v>31</v>
      </c>
      <c r="D189" s="68">
        <v>18500</v>
      </c>
      <c r="E189" s="106">
        <f t="shared" si="9"/>
        <v>5750</v>
      </c>
      <c r="F189" s="65">
        <f t="shared" si="10"/>
        <v>24250</v>
      </c>
    </row>
    <row r="190" spans="2:6" ht="15" thickBot="1">
      <c r="B190" s="57">
        <v>19</v>
      </c>
      <c r="C190" s="64" t="s">
        <v>32</v>
      </c>
      <c r="D190" s="65">
        <v>19000</v>
      </c>
      <c r="E190" s="106">
        <f t="shared" si="9"/>
        <v>5500</v>
      </c>
      <c r="F190" s="65">
        <f t="shared" si="10"/>
        <v>24500</v>
      </c>
    </row>
    <row r="191" spans="2:6" ht="15" thickBot="1">
      <c r="B191" s="57">
        <v>20</v>
      </c>
      <c r="C191" s="67" t="s">
        <v>33</v>
      </c>
      <c r="D191" s="68">
        <v>19500</v>
      </c>
      <c r="E191" s="106">
        <f t="shared" si="9"/>
        <v>5250</v>
      </c>
      <c r="F191" s="65">
        <f t="shared" si="10"/>
        <v>24750</v>
      </c>
    </row>
    <row r="192" spans="2:6" ht="15" thickBot="1">
      <c r="B192" s="57">
        <v>21</v>
      </c>
      <c r="C192" s="64" t="s">
        <v>34</v>
      </c>
      <c r="D192" s="65">
        <v>20000</v>
      </c>
      <c r="E192" s="106">
        <f t="shared" si="9"/>
        <v>5000</v>
      </c>
      <c r="F192" s="65">
        <f t="shared" si="10"/>
        <v>25000</v>
      </c>
    </row>
    <row r="193" spans="2:6" ht="15" thickBot="1">
      <c r="B193" s="57">
        <v>22</v>
      </c>
      <c r="C193" s="67" t="s">
        <v>35</v>
      </c>
      <c r="D193" s="68">
        <v>20500</v>
      </c>
      <c r="E193" s="106">
        <f t="shared" si="9"/>
        <v>4750</v>
      </c>
      <c r="F193" s="65">
        <f t="shared" si="10"/>
        <v>25250</v>
      </c>
    </row>
    <row r="194" spans="2:6" ht="15" thickBot="1">
      <c r="B194" s="57">
        <v>23</v>
      </c>
      <c r="C194" s="64" t="s">
        <v>36</v>
      </c>
      <c r="D194" s="65">
        <v>21000</v>
      </c>
      <c r="E194" s="106">
        <f t="shared" si="9"/>
        <v>4500</v>
      </c>
      <c r="F194" s="65">
        <f t="shared" si="10"/>
        <v>25500</v>
      </c>
    </row>
    <row r="195" spans="2:6" ht="15" thickBot="1">
      <c r="B195" s="57">
        <v>24</v>
      </c>
      <c r="C195" s="67" t="s">
        <v>37</v>
      </c>
      <c r="D195" s="68">
        <v>21500</v>
      </c>
      <c r="E195" s="106">
        <f t="shared" si="9"/>
        <v>4250</v>
      </c>
      <c r="F195" s="65">
        <f>IF(E195&gt;0,D195+E195,D195)</f>
        <v>25750</v>
      </c>
    </row>
    <row r="196" spans="2:6" ht="15" thickBot="1">
      <c r="B196" s="57">
        <v>25</v>
      </c>
      <c r="C196" s="69" t="s">
        <v>64</v>
      </c>
      <c r="D196" s="70">
        <v>22000</v>
      </c>
      <c r="E196" s="106">
        <f t="shared" si="9"/>
        <v>4000</v>
      </c>
      <c r="F196" s="65">
        <f>IF(E196&gt;0,D196+E196,D196)</f>
        <v>26000</v>
      </c>
    </row>
    <row r="197" spans="2:6" ht="15" thickBot="1">
      <c r="B197" s="57">
        <v>26</v>
      </c>
      <c r="C197" s="69" t="s">
        <v>65</v>
      </c>
      <c r="D197" s="70">
        <v>22500</v>
      </c>
      <c r="E197" s="106">
        <f t="shared" si="9"/>
        <v>3750</v>
      </c>
      <c r="F197" s="65">
        <f>IF(E197&gt;0,D197+E197,D197)</f>
        <v>26250</v>
      </c>
    </row>
    <row r="198" spans="2:6" ht="15" thickBot="1">
      <c r="B198" s="57">
        <v>27</v>
      </c>
      <c r="C198" s="69" t="s">
        <v>66</v>
      </c>
      <c r="D198" s="70">
        <v>23000</v>
      </c>
      <c r="E198" s="106">
        <f t="shared" si="9"/>
        <v>3500</v>
      </c>
      <c r="F198" s="65">
        <f>IF(E198&gt;0,D198+E198,D198)</f>
        <v>26500</v>
      </c>
    </row>
    <row r="199" spans="2:6" ht="15" thickBot="1">
      <c r="B199" s="57">
        <v>28</v>
      </c>
      <c r="C199" s="69" t="s">
        <v>67</v>
      </c>
      <c r="D199" s="70">
        <v>23500</v>
      </c>
      <c r="E199" s="106">
        <f t="shared" si="9"/>
        <v>3250</v>
      </c>
      <c r="F199" s="65">
        <f>IF(E199&gt;0,D199+E199,D199)</f>
        <v>26750</v>
      </c>
    </row>
    <row r="200" spans="2:6">
      <c r="B200" s="71"/>
      <c r="C200" s="71" t="s">
        <v>53</v>
      </c>
      <c r="D200" s="6">
        <f>SUM(D172:D199)</f>
        <v>469000</v>
      </c>
      <c r="E200" s="6">
        <f>F200-D200</f>
        <v>185500</v>
      </c>
      <c r="F200" s="6">
        <f>SUM(F172:F199)</f>
        <v>654500</v>
      </c>
    </row>
    <row r="201" spans="2:6">
      <c r="B201" s="121" t="s">
        <v>69</v>
      </c>
      <c r="C201" s="121"/>
      <c r="D201" s="121"/>
      <c r="E201" s="72">
        <f>E200*100/D200</f>
        <v>39.552238805970148</v>
      </c>
      <c r="F201" s="73" t="s">
        <v>70</v>
      </c>
    </row>
    <row r="204" spans="2:6">
      <c r="B204" s="30" t="s">
        <v>140</v>
      </c>
    </row>
    <row r="207" spans="2:6">
      <c r="B207" s="30" t="s">
        <v>141</v>
      </c>
    </row>
    <row r="210" spans="2:7">
      <c r="B210" s="30" t="s">
        <v>142</v>
      </c>
    </row>
    <row r="212" spans="2:7">
      <c r="B212" s="30" t="s">
        <v>0</v>
      </c>
    </row>
    <row r="213" spans="2:7">
      <c r="B213" s="30" t="s">
        <v>143</v>
      </c>
    </row>
    <row r="216" spans="2:7">
      <c r="B216" s="30" t="s">
        <v>144</v>
      </c>
    </row>
    <row r="219" spans="2:7">
      <c r="B219" s="4" t="s">
        <v>137</v>
      </c>
      <c r="C219" s="31" t="s">
        <v>72</v>
      </c>
    </row>
    <row r="221" spans="2:7">
      <c r="C221" s="55" t="s">
        <v>13</v>
      </c>
      <c r="E221" s="9" t="s">
        <v>54</v>
      </c>
    </row>
    <row r="223" spans="2:7">
      <c r="D223" s="30" t="s">
        <v>15</v>
      </c>
      <c r="E223" s="30" t="s">
        <v>57</v>
      </c>
      <c r="F223" s="56">
        <f>F38</f>
        <v>0</v>
      </c>
      <c r="G223" s="57" t="s">
        <v>16</v>
      </c>
    </row>
    <row r="224" spans="2:7">
      <c r="E224" s="30" t="s">
        <v>55</v>
      </c>
      <c r="F224" s="58">
        <f>G38</f>
        <v>300</v>
      </c>
      <c r="G224" s="57" t="s">
        <v>16</v>
      </c>
    </row>
    <row r="225" spans="2:7">
      <c r="E225" s="30" t="s">
        <v>58</v>
      </c>
      <c r="F225" s="59">
        <v>0.5</v>
      </c>
      <c r="G225" s="57"/>
    </row>
    <row r="226" spans="2:7" ht="15" thickBot="1">
      <c r="B226" s="32" t="s">
        <v>0</v>
      </c>
    </row>
    <row r="227" spans="2:7" ht="29.25" thickBot="1">
      <c r="B227" s="97" t="s">
        <v>10</v>
      </c>
      <c r="C227" s="97" t="s">
        <v>7</v>
      </c>
      <c r="D227" s="97" t="s">
        <v>0</v>
      </c>
      <c r="E227" s="97" t="s">
        <v>68</v>
      </c>
      <c r="F227" s="97" t="s">
        <v>0</v>
      </c>
    </row>
    <row r="228" spans="2:7" ht="15" thickBot="1">
      <c r="B228" s="98"/>
      <c r="C228" s="98"/>
      <c r="D228" s="97" t="s">
        <v>59</v>
      </c>
      <c r="E228" s="98" t="s">
        <v>9</v>
      </c>
      <c r="F228" s="97" t="s">
        <v>60</v>
      </c>
    </row>
    <row r="229" spans="2:7" ht="15" thickBot="1">
      <c r="B229" s="63">
        <v>1</v>
      </c>
      <c r="C229" s="64" t="s">
        <v>1</v>
      </c>
      <c r="D229" s="65">
        <v>215</v>
      </c>
      <c r="E229" s="66">
        <f>(D229-$F$223)*$F$225+($F$224-D229)</f>
        <v>192.5</v>
      </c>
      <c r="F229" s="65">
        <f>IF(E229&gt;0,D229+E229,D229)</f>
        <v>407.5</v>
      </c>
    </row>
    <row r="230" spans="2:7" ht="15" thickBot="1">
      <c r="B230" s="57">
        <v>2</v>
      </c>
      <c r="C230" s="67" t="s">
        <v>2</v>
      </c>
      <c r="D230" s="68">
        <v>230</v>
      </c>
      <c r="E230" s="66">
        <f t="shared" ref="E230:E246" si="11">(D230-$F$223)*$F$225+($F$224-D230)</f>
        <v>185</v>
      </c>
      <c r="F230" s="65">
        <f t="shared" ref="F230:F245" si="12">IF(E230&gt;0,D230+E230,D230)</f>
        <v>415</v>
      </c>
    </row>
    <row r="231" spans="2:7" ht="15" thickBot="1">
      <c r="B231" s="57">
        <v>3</v>
      </c>
      <c r="C231" s="64" t="s">
        <v>3</v>
      </c>
      <c r="D231" s="65">
        <v>240</v>
      </c>
      <c r="E231" s="66">
        <f t="shared" si="11"/>
        <v>180</v>
      </c>
      <c r="F231" s="65">
        <f t="shared" si="12"/>
        <v>420</v>
      </c>
    </row>
    <row r="232" spans="2:7" ht="15" thickBot="1">
      <c r="B232" s="57">
        <v>4</v>
      </c>
      <c r="C232" s="67" t="s">
        <v>5</v>
      </c>
      <c r="D232" s="68">
        <v>250</v>
      </c>
      <c r="E232" s="66">
        <f t="shared" si="11"/>
        <v>175</v>
      </c>
      <c r="F232" s="65">
        <f t="shared" si="12"/>
        <v>425</v>
      </c>
    </row>
    <row r="233" spans="2:7" ht="15" thickBot="1">
      <c r="B233" s="57">
        <v>5</v>
      </c>
      <c r="C233" s="64" t="s">
        <v>6</v>
      </c>
      <c r="D233" s="65">
        <v>260</v>
      </c>
      <c r="E233" s="66">
        <f t="shared" si="11"/>
        <v>170</v>
      </c>
      <c r="F233" s="65">
        <f t="shared" si="12"/>
        <v>430</v>
      </c>
    </row>
    <row r="234" spans="2:7" ht="15" thickBot="1">
      <c r="B234" s="57">
        <v>6</v>
      </c>
      <c r="C234" s="67" t="s">
        <v>19</v>
      </c>
      <c r="D234" s="68">
        <v>270</v>
      </c>
      <c r="E234" s="66">
        <f t="shared" si="11"/>
        <v>165</v>
      </c>
      <c r="F234" s="65">
        <f t="shared" si="12"/>
        <v>435</v>
      </c>
    </row>
    <row r="235" spans="2:7" ht="15" thickBot="1">
      <c r="B235" s="57">
        <v>7</v>
      </c>
      <c r="C235" s="64" t="s">
        <v>20</v>
      </c>
      <c r="D235" s="65">
        <v>280</v>
      </c>
      <c r="E235" s="66">
        <f t="shared" si="11"/>
        <v>160</v>
      </c>
      <c r="F235" s="65">
        <f t="shared" si="12"/>
        <v>440</v>
      </c>
    </row>
    <row r="236" spans="2:7" ht="15" thickBot="1">
      <c r="B236" s="57">
        <v>8</v>
      </c>
      <c r="C236" s="67" t="s">
        <v>21</v>
      </c>
      <c r="D236" s="68">
        <v>290</v>
      </c>
      <c r="E236" s="66">
        <f t="shared" si="11"/>
        <v>155</v>
      </c>
      <c r="F236" s="65">
        <f t="shared" si="12"/>
        <v>445</v>
      </c>
    </row>
    <row r="237" spans="2:7" ht="15" thickBot="1">
      <c r="B237" s="57">
        <v>9</v>
      </c>
      <c r="C237" s="64" t="s">
        <v>22</v>
      </c>
      <c r="D237" s="65">
        <v>300</v>
      </c>
      <c r="E237" s="66">
        <f t="shared" si="11"/>
        <v>150</v>
      </c>
      <c r="F237" s="65">
        <f t="shared" si="12"/>
        <v>450</v>
      </c>
    </row>
    <row r="238" spans="2:7" ht="15" thickBot="1">
      <c r="B238" s="57">
        <v>10</v>
      </c>
      <c r="C238" s="67" t="s">
        <v>23</v>
      </c>
      <c r="D238" s="68">
        <v>320</v>
      </c>
      <c r="E238" s="66">
        <f t="shared" si="11"/>
        <v>140</v>
      </c>
      <c r="F238" s="65">
        <f t="shared" si="12"/>
        <v>460</v>
      </c>
    </row>
    <row r="239" spans="2:7" ht="15" thickBot="1">
      <c r="B239" s="57">
        <v>11</v>
      </c>
      <c r="C239" s="64" t="s">
        <v>24</v>
      </c>
      <c r="D239" s="65">
        <v>340</v>
      </c>
      <c r="E239" s="66">
        <f t="shared" si="11"/>
        <v>130</v>
      </c>
      <c r="F239" s="65">
        <f t="shared" si="12"/>
        <v>470</v>
      </c>
    </row>
    <row r="240" spans="2:7" ht="15" thickBot="1">
      <c r="B240" s="57">
        <v>12</v>
      </c>
      <c r="C240" s="67" t="s">
        <v>19</v>
      </c>
      <c r="D240" s="68">
        <v>360</v>
      </c>
      <c r="E240" s="66">
        <f t="shared" si="11"/>
        <v>120</v>
      </c>
      <c r="F240" s="65">
        <f t="shared" si="12"/>
        <v>480</v>
      </c>
    </row>
    <row r="241" spans="2:9" ht="15" thickBot="1">
      <c r="B241" s="57">
        <v>13</v>
      </c>
      <c r="C241" s="64" t="s">
        <v>20</v>
      </c>
      <c r="D241" s="65">
        <v>380</v>
      </c>
      <c r="E241" s="66">
        <f t="shared" si="11"/>
        <v>110</v>
      </c>
      <c r="F241" s="65">
        <f t="shared" si="12"/>
        <v>490</v>
      </c>
    </row>
    <row r="242" spans="2:9" ht="15" thickBot="1">
      <c r="B242" s="57">
        <v>14</v>
      </c>
      <c r="C242" s="67" t="s">
        <v>21</v>
      </c>
      <c r="D242" s="68">
        <v>400</v>
      </c>
      <c r="E242" s="66">
        <f t="shared" si="11"/>
        <v>100</v>
      </c>
      <c r="F242" s="65">
        <f t="shared" si="12"/>
        <v>500</v>
      </c>
    </row>
    <row r="243" spans="2:9" ht="15" thickBot="1">
      <c r="B243" s="57">
        <v>15</v>
      </c>
      <c r="C243" s="64" t="s">
        <v>22</v>
      </c>
      <c r="D243" s="65">
        <v>420</v>
      </c>
      <c r="E243" s="66">
        <f t="shared" si="11"/>
        <v>90</v>
      </c>
      <c r="F243" s="65">
        <f t="shared" si="12"/>
        <v>510</v>
      </c>
    </row>
    <row r="244" spans="2:9" ht="15" thickBot="1">
      <c r="B244" s="57">
        <v>16</v>
      </c>
      <c r="C244" s="67" t="s">
        <v>23</v>
      </c>
      <c r="D244" s="68">
        <v>440</v>
      </c>
      <c r="E244" s="66">
        <f t="shared" si="11"/>
        <v>80</v>
      </c>
      <c r="F244" s="65">
        <f t="shared" si="12"/>
        <v>520</v>
      </c>
    </row>
    <row r="245" spans="2:9" ht="15" thickBot="1">
      <c r="B245" s="57">
        <v>17</v>
      </c>
      <c r="C245" s="64" t="s">
        <v>24</v>
      </c>
      <c r="D245" s="65">
        <v>460</v>
      </c>
      <c r="E245" s="66">
        <f t="shared" si="11"/>
        <v>70</v>
      </c>
      <c r="F245" s="65">
        <f t="shared" si="12"/>
        <v>530</v>
      </c>
    </row>
    <row r="246" spans="2:9" ht="15" thickBot="1">
      <c r="B246" s="57">
        <v>18</v>
      </c>
      <c r="C246" s="67" t="s">
        <v>25</v>
      </c>
      <c r="D246" s="68">
        <v>480</v>
      </c>
      <c r="E246" s="66">
        <f t="shared" si="11"/>
        <v>60</v>
      </c>
      <c r="F246" s="65">
        <f>IF(E246&gt;0,D246+E246,D246)</f>
        <v>540</v>
      </c>
    </row>
    <row r="247" spans="2:9">
      <c r="B247" s="71"/>
      <c r="C247" s="71" t="s">
        <v>53</v>
      </c>
      <c r="D247" s="6">
        <f>SUM(D229:D246)</f>
        <v>5935</v>
      </c>
      <c r="E247" s="6">
        <f>F247-D247</f>
        <v>2432.5</v>
      </c>
      <c r="F247" s="6">
        <f>SUM(F229:F246)</f>
        <v>8367.5</v>
      </c>
    </row>
    <row r="248" spans="2:9">
      <c r="B248" s="59"/>
      <c r="C248" s="59" t="s">
        <v>74</v>
      </c>
      <c r="D248" s="74">
        <f>D247*12</f>
        <v>71220</v>
      </c>
      <c r="E248" s="74">
        <f>E247*12</f>
        <v>29190</v>
      </c>
      <c r="F248" s="74">
        <f>F247*12</f>
        <v>100410</v>
      </c>
    </row>
    <row r="249" spans="2:9">
      <c r="B249" s="121" t="s">
        <v>73</v>
      </c>
      <c r="C249" s="121"/>
      <c r="D249" s="121"/>
      <c r="E249" s="72">
        <f>E247*100/D247</f>
        <v>40.985678180286435</v>
      </c>
      <c r="F249" s="73" t="s">
        <v>70</v>
      </c>
    </row>
    <row r="252" spans="2:9">
      <c r="B252" s="4" t="s">
        <v>315</v>
      </c>
      <c r="C252" s="31" t="s">
        <v>85</v>
      </c>
      <c r="H252" s="75"/>
      <c r="I252" s="31"/>
    </row>
    <row r="253" spans="2:9">
      <c r="B253" s="4"/>
      <c r="C253" s="31"/>
      <c r="H253" s="75"/>
      <c r="I253" s="31"/>
    </row>
    <row r="254" spans="2:9">
      <c r="B254" s="4"/>
      <c r="C254" s="32" t="s">
        <v>84</v>
      </c>
      <c r="H254" s="75"/>
    </row>
    <row r="255" spans="2:9">
      <c r="B255" s="4"/>
      <c r="C255" s="76" t="s">
        <v>81</v>
      </c>
      <c r="D255" s="76" t="s">
        <v>38</v>
      </c>
      <c r="E255" s="76" t="s">
        <v>78</v>
      </c>
      <c r="F255" s="76" t="s">
        <v>76</v>
      </c>
      <c r="G255" s="76" t="s">
        <v>77</v>
      </c>
      <c r="H255" s="75"/>
    </row>
    <row r="256" spans="2:9">
      <c r="B256" s="4"/>
      <c r="C256" s="77" t="s">
        <v>42</v>
      </c>
      <c r="D256" s="78" t="s">
        <v>41</v>
      </c>
      <c r="E256" s="80">
        <f>D83</f>
        <v>469000</v>
      </c>
      <c r="F256" s="81">
        <f>E83</f>
        <v>0</v>
      </c>
      <c r="G256" s="80">
        <f>F83</f>
        <v>469000</v>
      </c>
      <c r="H256" s="75"/>
    </row>
    <row r="257" spans="2:8">
      <c r="B257" s="4"/>
      <c r="C257" s="77"/>
      <c r="D257" s="78" t="s">
        <v>43</v>
      </c>
      <c r="E257" s="80">
        <f>D122</f>
        <v>469000</v>
      </c>
      <c r="F257" s="101">
        <f t="shared" ref="F257:G257" si="13">E122</f>
        <v>0</v>
      </c>
      <c r="G257" s="80">
        <f t="shared" si="13"/>
        <v>469000</v>
      </c>
      <c r="H257" s="75"/>
    </row>
    <row r="258" spans="2:8">
      <c r="B258" s="4"/>
      <c r="C258" s="77"/>
      <c r="D258" s="78" t="s">
        <v>44</v>
      </c>
      <c r="E258" s="80">
        <f>D161</f>
        <v>469000</v>
      </c>
      <c r="F258" s="101">
        <f t="shared" ref="F258:G258" si="14">E161</f>
        <v>0</v>
      </c>
      <c r="G258" s="80">
        <f t="shared" si="14"/>
        <v>469000</v>
      </c>
      <c r="H258" s="75"/>
    </row>
    <row r="259" spans="2:8">
      <c r="B259" s="4"/>
      <c r="C259" s="77"/>
      <c r="D259" s="78" t="s">
        <v>45</v>
      </c>
      <c r="E259" s="80">
        <f>D200</f>
        <v>469000</v>
      </c>
      <c r="F259" s="101">
        <f t="shared" ref="F259:G259" si="15">E200</f>
        <v>185500</v>
      </c>
      <c r="G259" s="80">
        <f t="shared" si="15"/>
        <v>654500</v>
      </c>
      <c r="H259" s="75"/>
    </row>
    <row r="260" spans="2:8">
      <c r="B260" s="4"/>
      <c r="C260" s="77" t="s">
        <v>46</v>
      </c>
      <c r="D260" s="78" t="s">
        <v>47</v>
      </c>
      <c r="F260" s="79"/>
      <c r="H260" s="75"/>
    </row>
    <row r="261" spans="2:8">
      <c r="B261" s="4"/>
      <c r="C261" s="77"/>
      <c r="D261" s="78" t="s">
        <v>48</v>
      </c>
      <c r="F261" s="79"/>
      <c r="H261" s="75"/>
    </row>
    <row r="262" spans="2:8">
      <c r="B262" s="4"/>
      <c r="C262" s="77" t="s">
        <v>49</v>
      </c>
      <c r="D262" s="78" t="s">
        <v>47</v>
      </c>
      <c r="F262" s="79"/>
      <c r="H262" s="75"/>
    </row>
    <row r="263" spans="2:8">
      <c r="B263" s="4"/>
      <c r="C263" s="77"/>
      <c r="D263" s="78" t="s">
        <v>48</v>
      </c>
      <c r="F263" s="79"/>
      <c r="H263" s="75"/>
    </row>
    <row r="264" spans="2:8">
      <c r="B264" s="4"/>
      <c r="C264" s="77" t="s">
        <v>61</v>
      </c>
      <c r="D264" s="78" t="s">
        <v>138</v>
      </c>
      <c r="F264" s="79"/>
      <c r="H264" s="75"/>
    </row>
    <row r="265" spans="2:8">
      <c r="B265" s="4"/>
      <c r="C265" s="77" t="s">
        <v>0</v>
      </c>
      <c r="D265" s="78" t="s">
        <v>75</v>
      </c>
      <c r="E265" s="80">
        <f>D248</f>
        <v>71220</v>
      </c>
      <c r="F265" s="81">
        <f>E248</f>
        <v>29190</v>
      </c>
      <c r="G265" s="80">
        <f>F248</f>
        <v>100410</v>
      </c>
      <c r="H265" s="75"/>
    </row>
    <row r="266" spans="2:8">
      <c r="B266" s="4"/>
      <c r="C266" s="76" t="s">
        <v>79</v>
      </c>
      <c r="D266" s="76"/>
      <c r="E266" s="82">
        <f>SUM(E256:E265)</f>
        <v>1947220</v>
      </c>
      <c r="F266" s="83">
        <f>SUM(F256:F265)</f>
        <v>214690</v>
      </c>
      <c r="G266" s="82">
        <f>SUM(G256:G265)</f>
        <v>2161910</v>
      </c>
      <c r="H266" s="75"/>
    </row>
    <row r="267" spans="2:8">
      <c r="B267" s="4"/>
      <c r="C267" s="84" t="s">
        <v>80</v>
      </c>
      <c r="D267" s="84"/>
      <c r="E267" s="71"/>
      <c r="F267" s="85">
        <f>F266*100/E266</f>
        <v>11.025461940612772</v>
      </c>
      <c r="G267" s="71"/>
      <c r="H267" s="75"/>
    </row>
    <row r="268" spans="2:8">
      <c r="B268" s="4"/>
      <c r="C268" s="31"/>
      <c r="H268" s="75"/>
    </row>
  </sheetData>
  <mergeCells count="9">
    <mergeCell ref="C170:C171"/>
    <mergeCell ref="B201:D201"/>
    <mergeCell ref="B249:D249"/>
    <mergeCell ref="C53:C54"/>
    <mergeCell ref="B84:D84"/>
    <mergeCell ref="C92:C93"/>
    <mergeCell ref="B123:D123"/>
    <mergeCell ref="C131:C132"/>
    <mergeCell ref="B162:D16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Compression Adjustment</vt:lpstr>
      <vt:lpstr>Step Rate</vt:lpstr>
      <vt:lpstr>Adjustment Formular 1</vt:lpstr>
      <vt:lpstr>Exercise</vt:lpstr>
      <vt:lpstr>'Compression Adjustment'!Print_Area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Suwich</dc:creator>
  <cp:lastModifiedBy>Bio1</cp:lastModifiedBy>
  <cp:lastPrinted>2011-08-29T05:18:29Z</cp:lastPrinted>
  <dcterms:created xsi:type="dcterms:W3CDTF">2003-04-28T07:21:29Z</dcterms:created>
  <dcterms:modified xsi:type="dcterms:W3CDTF">2012-02-09T15:17:49Z</dcterms:modified>
</cp:coreProperties>
</file>